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undp-my.sharepoint.com/personal/diana_prieto_vargas_undp_org/Documents/PAZ/2025/Proyectos/IRF/Documentos de proyecto/Informes/Reporte PBF NOV/"/>
    </mc:Choice>
  </mc:AlternateContent>
  <xr:revisionPtr revIDLastSave="0" documentId="8_{4660890A-8CF7-4D59-824D-99A8602D04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consolidado" sheetId="4" r:id="rId1"/>
    <sheet name="Detalle por agencia" sheetId="5" r:id="rId2"/>
  </sheets>
  <externalReferences>
    <externalReference r:id="rId3"/>
  </externalReferences>
  <definedNames>
    <definedName name="adminrate" localSheetId="0">#REF!</definedName>
    <definedName name="adminrate">#REF!</definedName>
    <definedName name="_xlnm.Print_Area" localSheetId="0">'Reporte consolidado'!$B$1:$F$22</definedName>
    <definedName name="exrate" localSheetId="0">#REF!</definedName>
    <definedName name="exra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" l="1"/>
  <c r="I12" i="5"/>
  <c r="C11" i="5"/>
  <c r="C9" i="5"/>
  <c r="C8" i="5"/>
  <c r="C7" i="5"/>
  <c r="C5" i="5"/>
  <c r="L10" i="5" l="1"/>
  <c r="F5" i="5"/>
  <c r="E7" i="4" l="1"/>
  <c r="E12" i="4"/>
  <c r="E20" i="4"/>
  <c r="F20" i="4" s="1"/>
  <c r="D14" i="4"/>
  <c r="D7" i="4"/>
  <c r="D8" i="4"/>
  <c r="E8" i="4"/>
  <c r="D9" i="4"/>
  <c r="D10" i="4"/>
  <c r="E10" i="4"/>
  <c r="D11" i="4"/>
  <c r="E11" i="4"/>
  <c r="D12" i="4"/>
  <c r="E6" i="4"/>
  <c r="C7" i="4"/>
  <c r="C8" i="4"/>
  <c r="C9" i="4"/>
  <c r="C10" i="4"/>
  <c r="C11" i="4"/>
  <c r="C12" i="4"/>
  <c r="C6" i="4"/>
  <c r="I19" i="5"/>
  <c r="D21" i="4" s="1"/>
  <c r="F21" i="4" s="1"/>
  <c r="E9" i="4" l="1"/>
  <c r="E22" i="4"/>
  <c r="C13" i="4"/>
  <c r="F10" i="4"/>
  <c r="F8" i="4" l="1"/>
  <c r="F7" i="4"/>
  <c r="F6" i="4"/>
  <c r="F12" i="4"/>
  <c r="F9" i="4"/>
  <c r="K12" i="5"/>
  <c r="J12" i="5"/>
  <c r="J14" i="5" s="1"/>
  <c r="L11" i="5" l="1"/>
  <c r="L9" i="5"/>
  <c r="L5" i="5"/>
  <c r="L8" i="5"/>
  <c r="I13" i="5"/>
  <c r="L6" i="5"/>
  <c r="C14" i="4" l="1"/>
  <c r="C15" i="4" s="1"/>
  <c r="I14" i="5"/>
  <c r="L12" i="5"/>
  <c r="D22" i="4"/>
  <c r="C21" i="5"/>
  <c r="C12" i="5"/>
  <c r="C14" i="5" s="1"/>
  <c r="F11" i="5"/>
  <c r="F9" i="5"/>
  <c r="F8" i="5"/>
  <c r="F7" i="5"/>
  <c r="F6" i="5"/>
  <c r="I21" i="5" l="1"/>
  <c r="L18" i="5"/>
  <c r="L19" i="5"/>
  <c r="E13" i="4"/>
  <c r="D12" i="5"/>
  <c r="F18" i="5"/>
  <c r="F10" i="5" l="1"/>
  <c r="E12" i="5"/>
  <c r="F13" i="5" s="1"/>
  <c r="D14" i="5"/>
  <c r="F11" i="4"/>
  <c r="F13" i="4" s="1"/>
  <c r="D13" i="4"/>
  <c r="F19" i="5"/>
  <c r="F12" i="5" l="1"/>
  <c r="E14" i="4"/>
  <c r="D15" i="4"/>
  <c r="L21" i="5"/>
  <c r="F21" i="5"/>
  <c r="E15" i="4" l="1"/>
  <c r="F14" i="4"/>
  <c r="E14" i="5"/>
  <c r="F14" i="5" s="1"/>
  <c r="K14" i="5"/>
  <c r="L13" i="5"/>
  <c r="L14" i="5" l="1"/>
  <c r="F15" i="4"/>
</calcChain>
</file>

<file path=xl/sharedStrings.xml><?xml version="1.0" encoding="utf-8"?>
<sst xmlns="http://schemas.openxmlformats.org/spreadsheetml/2006/main" count="87" uniqueCount="36">
  <si>
    <t>APROBADO</t>
  </si>
  <si>
    <t>Ejecución</t>
  </si>
  <si>
    <t>Totales</t>
  </si>
  <si>
    <t>Pagada</t>
  </si>
  <si>
    <t>Comprometida Inminente</t>
  </si>
  <si>
    <t xml:space="preserve">Ejecución </t>
  </si>
  <si>
    <t>1. Personal y otro personal</t>
  </si>
  <si>
    <t>2. Suministros, productos básicos, materiales</t>
  </si>
  <si>
    <t>3. Equipo, vehículos y mobiliario (incluida la depreciación)</t>
  </si>
  <si>
    <t>4. Servicios por contratar</t>
  </si>
  <si>
    <t>5. Viajes</t>
  </si>
  <si>
    <t>6. Transferencias y subvenciones a contrapartes</t>
  </si>
  <si>
    <t>7. Gastos generales de funcionamiento y otros</t>
  </si>
  <si>
    <t xml:space="preserve">Total parcial </t>
  </si>
  <si>
    <t>7% de costes indirectos</t>
  </si>
  <si>
    <t>Total</t>
  </si>
  <si>
    <t>Desglose del tramo basado en el rendimiento</t>
  </si>
  <si>
    <t>TRAMOS</t>
  </si>
  <si>
    <t>DESEMBOLSO</t>
  </si>
  <si>
    <t>Agencia receptora 1 - PNUD</t>
  </si>
  <si>
    <t>Agencia receptora 2 - ONU-DDHH</t>
  </si>
  <si>
    <t>Tramo%</t>
  </si>
  <si>
    <t>Primer tramo:</t>
  </si>
  <si>
    <t>Segundo tramo:</t>
  </si>
  <si>
    <t>TOTAL</t>
  </si>
  <si>
    <t>Totales ONU - DDHH</t>
  </si>
  <si>
    <t>Totales ONU - PNUD</t>
  </si>
  <si>
    <t xml:space="preserve">APROBADO </t>
  </si>
  <si>
    <t>4. Servicios por contrata</t>
  </si>
  <si>
    <t>Agencia receptora 2</t>
  </si>
  <si>
    <t>Agencia receptora 3</t>
  </si>
  <si>
    <t>Tercer tramo:</t>
  </si>
  <si>
    <t>Totales COLOMBIA IRF con corte al 12 de noviembre de 2025</t>
  </si>
  <si>
    <t>NOTAS</t>
  </si>
  <si>
    <t>1. ONU DDHH - Oficina de Alto Comisionado de las  Naciones Unidas para los Derechos Humanos hará la devolución de los USD$ 22.722 no ejecutados teniendo en cuenta la guia de devolución del recursos del PBF.</t>
  </si>
  <si>
    <t>2. El PNUD reporta la suma de USD $157.463 en la categoría “Ejecución – Comprometido inminente”, correspondiente al pago de bienes y servicios en el marco del programa “Somos Cultura de Paz” y para el fortalecimiento productivo y la reconciliación comunitaria en el Catatumbo. Estos pagos no se han podido efectuar por dificultades derivadas de condiciones climáticas adversas y riesgos de seguridad en las zonas de entrega. Adicionalmente, el pago de la consultoría para la evaluación del proyecto y el pago del último tramo de dos Acuerdos de Subvención de Bajo Valor en proceso de liquidación, finalmente USD $13.543 correspondientes al GMS asociado a estos compromisos. Estos  pagos pendientes se realizarán durante el próximo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</si>
</sst>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[$USD]\ * #,##0.00_-;\-[$USD]\ * #,##0.00_-;_-[$USD]\ * &quot;-&quot;??_-;_-@_-"/>
    <numFmt numFmtId="166" formatCode="_-[$USD]\ * #,##0_-;\-[$USD]\ * #,##0_-;_-[$USD]\ * &quot;-&quot;??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1" tint="0.34998626667073579"/>
        <bgColor rgb="FFD8D8D8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rgb="FFD8D8D8"/>
      </patternFill>
    </fill>
    <fill>
      <patternFill patternType="solid">
        <fgColor theme="6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7">
    <xf numFmtId="0" fontId="0" fillId="0" borderId="0" xfId="0"/>
    <xf numFmtId="0" fontId="6" fillId="3" borderId="7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164" fontId="6" fillId="3" borderId="7" xfId="1" applyNumberFormat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 wrapText="1"/>
    </xf>
    <xf numFmtId="0" fontId="4" fillId="5" borderId="34" xfId="1" applyFont="1" applyFill="1" applyBorder="1" applyAlignment="1">
      <alignment vertical="center" wrapText="1"/>
    </xf>
    <xf numFmtId="164" fontId="4" fillId="5" borderId="6" xfId="1" applyNumberFormat="1" applyFont="1" applyFill="1" applyBorder="1" applyAlignment="1">
      <alignment vertical="center" wrapText="1"/>
    </xf>
    <xf numFmtId="0" fontId="4" fillId="5" borderId="43" xfId="1" applyFont="1" applyFill="1" applyBorder="1" applyAlignment="1">
      <alignment vertical="center" wrapText="1"/>
    </xf>
    <xf numFmtId="9" fontId="4" fillId="5" borderId="44" xfId="1" applyNumberFormat="1" applyFont="1" applyFill="1" applyBorder="1" applyAlignment="1">
      <alignment vertical="center" wrapText="1"/>
    </xf>
    <xf numFmtId="9" fontId="4" fillId="5" borderId="35" xfId="1" applyNumberFormat="1" applyFont="1" applyFill="1" applyBorder="1" applyAlignment="1">
      <alignment vertical="center" wrapText="1"/>
    </xf>
    <xf numFmtId="0" fontId="4" fillId="5" borderId="30" xfId="1" applyFont="1" applyFill="1" applyBorder="1" applyAlignment="1">
      <alignment vertical="center" wrapText="1"/>
    </xf>
    <xf numFmtId="165" fontId="3" fillId="5" borderId="6" xfId="1" applyNumberFormat="1" applyFont="1" applyFill="1" applyBorder="1" applyAlignment="1">
      <alignment vertical="center" wrapText="1"/>
    </xf>
    <xf numFmtId="0" fontId="6" fillId="3" borderId="5" xfId="1" applyFont="1" applyFill="1" applyBorder="1" applyAlignment="1">
      <alignment horizontal="center" vertical="center" wrapText="1"/>
    </xf>
    <xf numFmtId="165" fontId="3" fillId="5" borderId="10" xfId="1" applyNumberFormat="1" applyFont="1" applyFill="1" applyBorder="1" applyAlignment="1">
      <alignment horizontal="right" vertical="center" wrapText="1"/>
    </xf>
    <xf numFmtId="165" fontId="3" fillId="5" borderId="7" xfId="1" applyNumberFormat="1" applyFont="1" applyFill="1" applyBorder="1" applyAlignment="1">
      <alignment horizontal="right" vertical="center" wrapText="1"/>
    </xf>
    <xf numFmtId="164" fontId="4" fillId="8" borderId="22" xfId="1" applyNumberFormat="1" applyFont="1" applyFill="1" applyBorder="1" applyAlignment="1">
      <alignment horizontal="left" vertical="center" wrapText="1"/>
    </xf>
    <xf numFmtId="165" fontId="4" fillId="8" borderId="16" xfId="1" applyNumberFormat="1" applyFont="1" applyFill="1" applyBorder="1" applyAlignment="1">
      <alignment horizontal="left" vertical="center" wrapText="1"/>
    </xf>
    <xf numFmtId="0" fontId="4" fillId="5" borderId="12" xfId="1" applyFont="1" applyFill="1" applyBorder="1" applyAlignment="1">
      <alignment horizontal="left" vertical="center" wrapText="1"/>
    </xf>
    <xf numFmtId="0" fontId="4" fillId="5" borderId="20" xfId="1" applyFont="1" applyFill="1" applyBorder="1" applyAlignment="1">
      <alignment horizontal="left" vertical="center" wrapText="1"/>
    </xf>
    <xf numFmtId="164" fontId="3" fillId="5" borderId="23" xfId="1" applyNumberFormat="1" applyFont="1" applyFill="1" applyBorder="1" applyAlignment="1">
      <alignment horizontal="left" vertical="center" wrapText="1"/>
    </xf>
    <xf numFmtId="0" fontId="6" fillId="3" borderId="25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vertical="center" wrapText="1"/>
    </xf>
    <xf numFmtId="0" fontId="6" fillId="3" borderId="26" xfId="1" applyFont="1" applyFill="1" applyBorder="1" applyAlignment="1">
      <alignment horizontal="center" vertical="center" wrapText="1"/>
    </xf>
    <xf numFmtId="0" fontId="6" fillId="3" borderId="34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4" fillId="8" borderId="36" xfId="1" applyFont="1" applyFill="1" applyBorder="1" applyAlignment="1">
      <alignment vertical="center" wrapText="1"/>
    </xf>
    <xf numFmtId="165" fontId="4" fillId="8" borderId="45" xfId="1" applyNumberFormat="1" applyFont="1" applyFill="1" applyBorder="1" applyAlignment="1">
      <alignment vertical="center" wrapText="1"/>
    </xf>
    <xf numFmtId="0" fontId="3" fillId="7" borderId="0" xfId="1" applyFont="1" applyFill="1" applyAlignment="1">
      <alignment vertical="center"/>
    </xf>
    <xf numFmtId="0" fontId="2" fillId="7" borderId="0" xfId="1" applyFill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Alignment="1">
      <alignment vertical="center"/>
    </xf>
    <xf numFmtId="165" fontId="3" fillId="0" borderId="0" xfId="1" applyNumberFormat="1" applyFont="1" applyAlignment="1">
      <alignment vertical="center"/>
    </xf>
    <xf numFmtId="44" fontId="3" fillId="7" borderId="0" xfId="1" applyNumberFormat="1" applyFont="1" applyFill="1" applyAlignment="1">
      <alignment vertical="center"/>
    </xf>
    <xf numFmtId="0" fontId="4" fillId="7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64" fontId="3" fillId="5" borderId="24" xfId="1" applyNumberFormat="1" applyFont="1" applyFill="1" applyBorder="1" applyAlignment="1">
      <alignment vertical="center" wrapText="1"/>
    </xf>
    <xf numFmtId="164" fontId="3" fillId="7" borderId="0" xfId="1" applyNumberFormat="1" applyFont="1" applyFill="1" applyAlignment="1">
      <alignment vertical="center"/>
    </xf>
    <xf numFmtId="164" fontId="4" fillId="8" borderId="14" xfId="1" applyNumberFormat="1" applyFont="1" applyFill="1" applyBorder="1" applyAlignment="1">
      <alignment vertical="center" wrapText="1"/>
    </xf>
    <xf numFmtId="165" fontId="4" fillId="8" borderId="8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Alignment="1">
      <alignment vertical="center"/>
    </xf>
    <xf numFmtId="0" fontId="9" fillId="7" borderId="0" xfId="1" applyFont="1" applyFill="1" applyAlignment="1">
      <alignment vertical="center"/>
    </xf>
    <xf numFmtId="0" fontId="7" fillId="7" borderId="0" xfId="1" applyFont="1" applyFill="1" applyAlignment="1">
      <alignment vertical="center"/>
    </xf>
    <xf numFmtId="9" fontId="8" fillId="8" borderId="37" xfId="1" applyNumberFormat="1" applyFont="1" applyFill="1" applyBorder="1" applyAlignment="1">
      <alignment vertical="center"/>
    </xf>
    <xf numFmtId="0" fontId="8" fillId="8" borderId="45" xfId="1" applyFont="1" applyFill="1" applyBorder="1" applyAlignment="1">
      <alignment vertical="center"/>
    </xf>
    <xf numFmtId="44" fontId="3" fillId="0" borderId="0" xfId="1" applyNumberFormat="1" applyFont="1" applyAlignment="1">
      <alignment vertical="center"/>
    </xf>
    <xf numFmtId="43" fontId="3" fillId="0" borderId="0" xfId="3" applyFont="1" applyAlignment="1">
      <alignment vertical="center"/>
    </xf>
    <xf numFmtId="9" fontId="3" fillId="0" borderId="0" xfId="2" applyFont="1" applyAlignment="1">
      <alignment vertical="center"/>
    </xf>
    <xf numFmtId="44" fontId="2" fillId="0" borderId="0" xfId="1" applyNumberFormat="1" applyAlignment="1">
      <alignment vertical="center"/>
    </xf>
    <xf numFmtId="8" fontId="2" fillId="0" borderId="0" xfId="1" applyNumberFormat="1" applyAlignment="1">
      <alignment vertical="center"/>
    </xf>
    <xf numFmtId="164" fontId="4" fillId="8" borderId="46" xfId="1" applyNumberFormat="1" applyFont="1" applyFill="1" applyBorder="1" applyAlignment="1">
      <alignment vertical="center" wrapText="1"/>
    </xf>
    <xf numFmtId="166" fontId="3" fillId="5" borderId="10" xfId="1" applyNumberFormat="1" applyFont="1" applyFill="1" applyBorder="1" applyAlignment="1">
      <alignment horizontal="right" vertical="center" wrapText="1"/>
    </xf>
    <xf numFmtId="166" fontId="3" fillId="0" borderId="10" xfId="1" applyNumberFormat="1" applyFont="1" applyBorder="1" applyAlignment="1">
      <alignment horizontal="right" vertical="center" wrapText="1"/>
    </xf>
    <xf numFmtId="166" fontId="3" fillId="5" borderId="11" xfId="1" applyNumberFormat="1" applyFont="1" applyFill="1" applyBorder="1" applyAlignment="1">
      <alignment horizontal="right" vertical="center" wrapText="1"/>
    </xf>
    <xf numFmtId="166" fontId="3" fillId="0" borderId="7" xfId="1" applyNumberFormat="1" applyFont="1" applyBorder="1" applyAlignment="1">
      <alignment horizontal="right" vertical="center" wrapText="1"/>
    </xf>
    <xf numFmtId="166" fontId="3" fillId="5" borderId="13" xfId="1" applyNumberFormat="1" applyFont="1" applyFill="1" applyBorder="1" applyAlignment="1">
      <alignment horizontal="right" vertical="center" wrapText="1"/>
    </xf>
    <xf numFmtId="166" fontId="3" fillId="5" borderId="39" xfId="1" applyNumberFormat="1" applyFont="1" applyFill="1" applyBorder="1" applyAlignment="1">
      <alignment horizontal="right" vertical="center" wrapText="1"/>
    </xf>
    <xf numFmtId="166" fontId="3" fillId="5" borderId="42" xfId="1" applyNumberFormat="1" applyFont="1" applyFill="1" applyBorder="1" applyAlignment="1">
      <alignment horizontal="right" vertical="center" wrapText="1"/>
    </xf>
    <xf numFmtId="166" fontId="4" fillId="8" borderId="8" xfId="1" applyNumberFormat="1" applyFont="1" applyFill="1" applyBorder="1" applyAlignment="1">
      <alignment horizontal="right" vertical="center" wrapText="1"/>
    </xf>
    <xf numFmtId="166" fontId="4" fillId="8" borderId="15" xfId="1" applyNumberFormat="1" applyFont="1" applyFill="1" applyBorder="1" applyAlignment="1">
      <alignment horizontal="right" vertical="center" wrapText="1"/>
    </xf>
    <xf numFmtId="166" fontId="4" fillId="8" borderId="47" xfId="1" applyNumberFormat="1" applyFont="1" applyFill="1" applyBorder="1" applyAlignment="1">
      <alignment vertical="center" wrapText="1"/>
    </xf>
    <xf numFmtId="166" fontId="4" fillId="8" borderId="8" xfId="1" applyNumberFormat="1" applyFont="1" applyFill="1" applyBorder="1" applyAlignment="1">
      <alignment vertical="center" wrapText="1"/>
    </xf>
    <xf numFmtId="166" fontId="3" fillId="0" borderId="21" xfId="1" applyNumberFormat="1" applyFont="1" applyBorder="1" applyAlignment="1">
      <alignment horizontal="right" vertical="center" wrapText="1"/>
    </xf>
    <xf numFmtId="166" fontId="4" fillId="9" borderId="47" xfId="1" applyNumberFormat="1" applyFont="1" applyFill="1" applyBorder="1" applyAlignment="1">
      <alignment vertical="center" wrapText="1"/>
    </xf>
    <xf numFmtId="166" fontId="3" fillId="0" borderId="39" xfId="1" applyNumberFormat="1" applyFont="1" applyBorder="1" applyAlignment="1">
      <alignment vertical="center" wrapText="1"/>
    </xf>
    <xf numFmtId="166" fontId="4" fillId="9" borderId="8" xfId="1" applyNumberFormat="1" applyFont="1" applyFill="1" applyBorder="1" applyAlignment="1">
      <alignment vertical="center" wrapText="1"/>
    </xf>
    <xf numFmtId="166" fontId="3" fillId="0" borderId="11" xfId="1" applyNumberFormat="1" applyFont="1" applyBorder="1" applyAlignment="1">
      <alignment horizontal="right" vertical="center" wrapText="1"/>
    </xf>
    <xf numFmtId="166" fontId="3" fillId="0" borderId="13" xfId="1" applyNumberFormat="1" applyFont="1" applyBorder="1" applyAlignment="1">
      <alignment horizontal="right" vertical="center" wrapText="1"/>
    </xf>
    <xf numFmtId="166" fontId="3" fillId="0" borderId="18" xfId="1" applyNumberFormat="1" applyFont="1" applyBorder="1" applyAlignment="1">
      <alignment horizontal="right" vertical="center" wrapText="1"/>
    </xf>
    <xf numFmtId="166" fontId="4" fillId="9" borderId="48" xfId="1" applyNumberFormat="1" applyFont="1" applyFill="1" applyBorder="1" applyAlignment="1">
      <alignment vertical="center" wrapText="1"/>
    </xf>
    <xf numFmtId="166" fontId="3" fillId="5" borderId="42" xfId="1" applyNumberFormat="1" applyFont="1" applyFill="1" applyBorder="1" applyAlignment="1">
      <alignment vertical="center" wrapText="1"/>
    </xf>
    <xf numFmtId="166" fontId="4" fillId="8" borderId="15" xfId="1" applyNumberFormat="1" applyFont="1" applyFill="1" applyBorder="1" applyAlignment="1">
      <alignment vertical="center" wrapText="1"/>
    </xf>
    <xf numFmtId="166" fontId="3" fillId="5" borderId="7" xfId="1" applyNumberFormat="1" applyFont="1" applyFill="1" applyBorder="1" applyAlignment="1">
      <alignment horizontal="left" vertical="center" wrapText="1"/>
    </xf>
    <xf numFmtId="166" fontId="4" fillId="8" borderId="16" xfId="1" applyNumberFormat="1" applyFont="1" applyFill="1" applyBorder="1" applyAlignment="1">
      <alignment horizontal="left" vertical="center" wrapText="1"/>
    </xf>
    <xf numFmtId="166" fontId="1" fillId="6" borderId="17" xfId="0" applyNumberFormat="1" applyFont="1" applyFill="1" applyBorder="1" applyAlignment="1">
      <alignment horizontal="left" vertical="center" wrapText="1"/>
    </xf>
    <xf numFmtId="166" fontId="3" fillId="0" borderId="7" xfId="1" applyNumberFormat="1" applyFont="1" applyBorder="1" applyAlignment="1">
      <alignment horizontal="left" vertical="center" wrapText="1"/>
    </xf>
    <xf numFmtId="166" fontId="3" fillId="5" borderId="17" xfId="1" applyNumberFormat="1" applyFont="1" applyFill="1" applyBorder="1" applyAlignment="1">
      <alignment horizontal="left" vertical="center" wrapText="1"/>
    </xf>
    <xf numFmtId="166" fontId="3" fillId="5" borderId="13" xfId="1" applyNumberFormat="1" applyFont="1" applyFill="1" applyBorder="1" applyAlignment="1">
      <alignment horizontal="left" vertical="center" wrapText="1"/>
    </xf>
    <xf numFmtId="166" fontId="3" fillId="5" borderId="19" xfId="1" applyNumberFormat="1" applyFont="1" applyFill="1" applyBorder="1" applyAlignment="1">
      <alignment horizontal="left" vertical="center" wrapText="1"/>
    </xf>
    <xf numFmtId="9" fontId="3" fillId="5" borderId="35" xfId="2" applyFont="1" applyFill="1" applyBorder="1" applyAlignment="1">
      <alignment vertical="center" wrapText="1"/>
    </xf>
    <xf numFmtId="166" fontId="3" fillId="7" borderId="0" xfId="1" applyNumberFormat="1" applyFont="1" applyFill="1" applyAlignment="1">
      <alignment vertical="center"/>
    </xf>
    <xf numFmtId="0" fontId="4" fillId="5" borderId="27" xfId="1" applyFont="1" applyFill="1" applyBorder="1" applyAlignment="1">
      <alignment vertical="center" wrapText="1"/>
    </xf>
    <xf numFmtId="0" fontId="4" fillId="5" borderId="49" xfId="1" applyFont="1" applyFill="1" applyBorder="1" applyAlignment="1">
      <alignment vertical="center" wrapText="1"/>
    </xf>
    <xf numFmtId="164" fontId="6" fillId="3" borderId="21" xfId="1" applyNumberFormat="1" applyFont="1" applyFill="1" applyBorder="1" applyAlignment="1">
      <alignment horizontal="center" vertical="center" wrapText="1"/>
    </xf>
    <xf numFmtId="166" fontId="4" fillId="8" borderId="50" xfId="1" applyNumberFormat="1" applyFont="1" applyFill="1" applyBorder="1" applyAlignment="1">
      <alignment horizontal="right" vertical="center" wrapText="1"/>
    </xf>
    <xf numFmtId="164" fontId="6" fillId="3" borderId="18" xfId="1" applyNumberFormat="1" applyFont="1" applyFill="1" applyBorder="1" applyAlignment="1">
      <alignment horizontal="center" vertical="center" wrapText="1"/>
    </xf>
    <xf numFmtId="164" fontId="4" fillId="8" borderId="51" xfId="1" applyNumberFormat="1" applyFont="1" applyFill="1" applyBorder="1" applyAlignment="1">
      <alignment vertical="center" wrapText="1"/>
    </xf>
    <xf numFmtId="166" fontId="4" fillId="8" borderId="52" xfId="1" applyNumberFormat="1" applyFont="1" applyFill="1" applyBorder="1" applyAlignment="1">
      <alignment horizontal="right" vertical="center" wrapText="1"/>
    </xf>
    <xf numFmtId="0" fontId="4" fillId="5" borderId="53" xfId="1" applyFont="1" applyFill="1" applyBorder="1" applyAlignment="1">
      <alignment vertical="center" wrapText="1"/>
    </xf>
    <xf numFmtId="166" fontId="3" fillId="0" borderId="8" xfId="1" applyNumberFormat="1" applyFont="1" applyBorder="1" applyAlignment="1">
      <alignment horizontal="right" vertical="center" wrapText="1"/>
    </xf>
    <xf numFmtId="166" fontId="3" fillId="5" borderId="15" xfId="1" applyNumberFormat="1" applyFont="1" applyFill="1" applyBorder="1" applyAlignment="1">
      <alignment horizontal="right" vertical="center" wrapText="1"/>
    </xf>
    <xf numFmtId="165" fontId="2" fillId="7" borderId="0" xfId="1" applyNumberFormat="1" applyFill="1" applyAlignment="1">
      <alignment vertical="center"/>
    </xf>
    <xf numFmtId="166" fontId="1" fillId="0" borderId="39" xfId="0" applyNumberFormat="1" applyFont="1" applyBorder="1" applyAlignment="1">
      <alignment vertical="center" wrapText="1"/>
    </xf>
    <xf numFmtId="166" fontId="3" fillId="0" borderId="39" xfId="1" applyNumberFormat="1" applyFont="1" applyBorder="1" applyAlignment="1">
      <alignment horizontal="right" vertical="center" wrapText="1"/>
    </xf>
    <xf numFmtId="166" fontId="3" fillId="0" borderId="0" xfId="1" applyNumberFormat="1" applyFont="1" applyAlignment="1">
      <alignment vertical="center"/>
    </xf>
    <xf numFmtId="166" fontId="3" fillId="0" borderId="0" xfId="2" applyNumberFormat="1" applyFont="1" applyAlignment="1">
      <alignment vertical="center"/>
    </xf>
    <xf numFmtId="166" fontId="2" fillId="0" borderId="0" xfId="1" applyNumberFormat="1" applyAlignment="1">
      <alignment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vertical="center"/>
    </xf>
    <xf numFmtId="0" fontId="6" fillId="3" borderId="27" xfId="1" applyFont="1" applyFill="1" applyBorder="1" applyAlignment="1">
      <alignment horizontal="center" vertical="center" wrapText="1"/>
    </xf>
    <xf numFmtId="0" fontId="7" fillId="4" borderId="28" xfId="1" applyFont="1" applyFill="1" applyBorder="1" applyAlignment="1">
      <alignment vertical="center"/>
    </xf>
    <xf numFmtId="0" fontId="7" fillId="4" borderId="29" xfId="1" applyFont="1" applyFill="1" applyBorder="1" applyAlignment="1">
      <alignment vertical="center"/>
    </xf>
    <xf numFmtId="0" fontId="6" fillId="3" borderId="5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vertical="center"/>
    </xf>
    <xf numFmtId="0" fontId="4" fillId="3" borderId="20" xfId="1" applyFont="1" applyFill="1" applyBorder="1" applyAlignment="1">
      <alignment horizontal="center" vertical="center" wrapText="1"/>
    </xf>
    <xf numFmtId="0" fontId="4" fillId="3" borderId="24" xfId="1" applyFont="1" applyFill="1" applyBorder="1" applyAlignment="1">
      <alignment horizontal="center" vertical="center" wrapText="1"/>
    </xf>
    <xf numFmtId="0" fontId="6" fillId="3" borderId="30" xfId="1" applyFont="1" applyFill="1" applyBorder="1" applyAlignment="1">
      <alignment horizontal="center" vertical="center" wrapText="1"/>
    </xf>
    <xf numFmtId="0" fontId="6" fillId="3" borderId="3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31" xfId="1" applyFont="1" applyFill="1" applyBorder="1" applyAlignment="1">
      <alignment horizontal="center" vertical="center" wrapText="1"/>
    </xf>
    <xf numFmtId="0" fontId="6" fillId="3" borderId="33" xfId="1" applyFont="1" applyFill="1" applyBorder="1" applyAlignment="1">
      <alignment horizontal="center" vertical="center" wrapText="1"/>
    </xf>
    <xf numFmtId="0" fontId="2" fillId="0" borderId="54" xfId="1" applyBorder="1" applyAlignment="1">
      <alignment horizontal="left" vertical="justify" wrapText="1"/>
    </xf>
    <xf numFmtId="0" fontId="2" fillId="0" borderId="55" xfId="1" applyBorder="1" applyAlignment="1">
      <alignment horizontal="left" vertical="justify" wrapText="1"/>
    </xf>
    <xf numFmtId="0" fontId="2" fillId="0" borderId="56" xfId="1" applyBorder="1" applyAlignment="1">
      <alignment horizontal="left" vertical="justify" wrapText="1"/>
    </xf>
    <xf numFmtId="0" fontId="2" fillId="0" borderId="54" xfId="1" applyBorder="1" applyAlignment="1">
      <alignment horizontal="justify" vertical="justify" wrapText="1"/>
    </xf>
    <xf numFmtId="0" fontId="2" fillId="0" borderId="55" xfId="1" applyBorder="1" applyAlignment="1">
      <alignment horizontal="justify" vertical="justify" wrapText="1"/>
    </xf>
    <xf numFmtId="0" fontId="2" fillId="0" borderId="56" xfId="1" applyBorder="1" applyAlignment="1">
      <alignment horizontal="justify" vertical="justify" wrapText="1"/>
    </xf>
    <xf numFmtId="0" fontId="6" fillId="3" borderId="40" xfId="1" applyFont="1" applyFill="1" applyBorder="1" applyAlignment="1">
      <alignment horizontal="center" vertical="center" wrapText="1"/>
    </xf>
    <xf numFmtId="0" fontId="6" fillId="3" borderId="38" xfId="1" applyFont="1" applyFill="1" applyBorder="1" applyAlignment="1">
      <alignment horizontal="center" vertical="center" wrapText="1"/>
    </xf>
    <xf numFmtId="0" fontId="6" fillId="3" borderId="41" xfId="1" applyFont="1" applyFill="1" applyBorder="1" applyAlignment="1">
      <alignment horizontal="center" vertical="center" wrapText="1"/>
    </xf>
    <xf numFmtId="0" fontId="7" fillId="4" borderId="21" xfId="1" applyFont="1" applyFill="1" applyBorder="1" applyAlignment="1">
      <alignment vertical="center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4" fillId="3" borderId="23" xfId="1" applyFont="1" applyFill="1" applyBorder="1" applyAlignment="1">
      <alignment horizontal="center" vertical="center" wrapText="1"/>
    </xf>
    <xf numFmtId="166" fontId="3" fillId="7" borderId="10" xfId="1" applyNumberFormat="1" applyFont="1" applyFill="1" applyBorder="1" applyAlignment="1">
      <alignment horizontal="right" vertical="center" wrapText="1"/>
    </xf>
    <xf numFmtId="166" fontId="3" fillId="7" borderId="7" xfId="1" applyNumberFormat="1" applyFont="1" applyFill="1" applyBorder="1" applyAlignment="1">
      <alignment horizontal="right" vertical="center" wrapText="1"/>
    </xf>
    <xf numFmtId="166" fontId="3" fillId="7" borderId="8" xfId="1" applyNumberFormat="1" applyFont="1" applyFill="1" applyBorder="1" applyAlignment="1">
      <alignment horizontal="right" vertical="center" wrapText="1"/>
    </xf>
    <xf numFmtId="166" fontId="3" fillId="7" borderId="39" xfId="1" applyNumberFormat="1" applyFont="1" applyFill="1" applyBorder="1" applyAlignment="1">
      <alignment horizontal="right" vertical="center" wrapText="1"/>
    </xf>
    <xf numFmtId="166" fontId="4" fillId="7" borderId="0" xfId="1" applyNumberFormat="1" applyFont="1" applyFill="1" applyAlignment="1">
      <alignment vertical="center"/>
    </xf>
    <xf numFmtId="166" fontId="3" fillId="5" borderId="6" xfId="1" applyNumberFormat="1" applyFont="1" applyFill="1" applyBorder="1" applyAlignment="1">
      <alignment vertical="center" wrapText="1"/>
    </xf>
    <xf numFmtId="166" fontId="4" fillId="8" borderId="45" xfId="1" applyNumberFormat="1" applyFont="1" applyFill="1" applyBorder="1" applyAlignment="1">
      <alignment vertical="center" wrapText="1"/>
    </xf>
    <xf numFmtId="166" fontId="3" fillId="5" borderId="5" xfId="1" applyNumberFormat="1" applyFont="1" applyFill="1" applyBorder="1" applyAlignment="1">
      <alignment vertical="center" wrapText="1"/>
    </xf>
  </cellXfs>
  <cellStyles count="4">
    <cellStyle name="Millares" xfId="3" builtinId="3"/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dp.sharepoint.com/sites/PazDesarrolloyReconciliacin/Reincorporacion/01000491%20-%20IRF/(01)%20FINANZAS%20DEL%20PROYECTO/2.%20Informes%20Financieros/2025/Seguimiento%20presupuestal%20IRF%2020052025.xlsx" TargetMode="External"/><Relationship Id="rId1" Type="http://schemas.openxmlformats.org/officeDocument/2006/relationships/externalLinkPath" Target="https://undp.sharepoint.com/sites/OCR-CO/Docs_OCR/MPTF%20Fondo%20Post%20conflicto/18.%20Fondos%20NNUU/1.%20PBF/6.%20IRF%202023/Reportes/Reporte%20Noviembre%202025/Seguimiento%20presupuestal%20IRF%202005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juste de presupuesto VI "/>
      <sheetName val="14 de mayo de 2025_P. Aprobado"/>
      <sheetName val="ONUDDHH"/>
      <sheetName val="20 de mayo de 2025_P. VF"/>
      <sheetName val="DNP"/>
      <sheetName val="14 de mayo de 2025_P. Ajustado"/>
      <sheetName val="AAA 20mayo"/>
      <sheetName val="PPM 20mayo"/>
      <sheetName val="Movimientos "/>
      <sheetName val="Pagos Septiembre"/>
      <sheetName val="TD AAA"/>
      <sheetName val="TD PPM"/>
    </sheetNames>
    <sheetDataSet>
      <sheetData sheetId="0"/>
      <sheetData sheetId="1"/>
      <sheetData sheetId="2"/>
      <sheetData sheetId="3">
        <row r="5">
          <cell r="G5">
            <v>52169.65</v>
          </cell>
        </row>
        <row r="6">
          <cell r="G6">
            <v>20150</v>
          </cell>
        </row>
        <row r="7">
          <cell r="G7">
            <v>164265</v>
          </cell>
        </row>
        <row r="8">
          <cell r="G8">
            <v>42646</v>
          </cell>
        </row>
        <row r="9">
          <cell r="G9">
            <v>19935</v>
          </cell>
        </row>
        <row r="11">
          <cell r="G11">
            <v>187094.14</v>
          </cell>
        </row>
        <row r="12">
          <cell r="G12">
            <v>13000</v>
          </cell>
        </row>
        <row r="13">
          <cell r="G13">
            <v>53309</v>
          </cell>
        </row>
        <row r="14">
          <cell r="G14">
            <v>85571</v>
          </cell>
        </row>
        <row r="16">
          <cell r="G16">
            <v>6954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E68C0-C99F-4D22-9AA2-48C86D97F82C}">
  <sheetPr>
    <tabColor rgb="FFA5A5A5"/>
  </sheetPr>
  <dimension ref="A2:Y989"/>
  <sheetViews>
    <sheetView showGridLines="0" tabSelected="1" zoomScaleNormal="100" zoomScaleSheetLayoutView="100" workbookViewId="0">
      <selection activeCell="F15" sqref="F15"/>
    </sheetView>
  </sheetViews>
  <sheetFormatPr baseColWidth="10" defaultColWidth="14.42578125" defaultRowHeight="15" customHeight="1" x14ac:dyDescent="0.25"/>
  <cols>
    <col min="1" max="1" width="5.28515625" style="31" customWidth="1"/>
    <col min="2" max="2" width="32.5703125" style="31" customWidth="1"/>
    <col min="3" max="3" width="25.42578125" style="31" customWidth="1"/>
    <col min="4" max="4" width="22.28515625" style="31" customWidth="1"/>
    <col min="5" max="5" width="20.7109375" style="31" bestFit="1" customWidth="1"/>
    <col min="6" max="6" width="24.42578125" style="31" customWidth="1"/>
    <col min="7" max="7" width="23" style="31" customWidth="1"/>
    <col min="8" max="8" width="18.42578125" style="31" bestFit="1" customWidth="1"/>
    <col min="9" max="9" width="13.85546875" style="31" customWidth="1"/>
    <col min="10" max="10" width="8.85546875" style="31" customWidth="1"/>
    <col min="11" max="11" width="27.7109375" style="31" customWidth="1"/>
    <col min="12" max="25" width="8.85546875" style="31" customWidth="1"/>
    <col min="26" max="16384" width="14.42578125" style="31"/>
  </cols>
  <sheetData>
    <row r="2" spans="1:25" ht="12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ht="32.1" customHeight="1" x14ac:dyDescent="0.25">
      <c r="A3" s="30"/>
      <c r="B3" s="98" t="s">
        <v>32</v>
      </c>
      <c r="C3" s="99"/>
      <c r="D3" s="99"/>
      <c r="E3" s="99"/>
      <c r="F3" s="10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5" ht="15.75" x14ac:dyDescent="0.25">
      <c r="A4" s="30"/>
      <c r="B4" s="108"/>
      <c r="C4" s="101" t="s">
        <v>0</v>
      </c>
      <c r="D4" s="1" t="s">
        <v>1</v>
      </c>
      <c r="E4" s="1" t="s">
        <v>1</v>
      </c>
      <c r="F4" s="2" t="s">
        <v>2</v>
      </c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5" ht="31.5" x14ac:dyDescent="0.25">
      <c r="A5" s="30"/>
      <c r="B5" s="109"/>
      <c r="C5" s="102"/>
      <c r="D5" s="3" t="s">
        <v>3</v>
      </c>
      <c r="E5" s="3" t="s">
        <v>4</v>
      </c>
      <c r="F5" s="4" t="s">
        <v>5</v>
      </c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5" ht="15.75" x14ac:dyDescent="0.25">
      <c r="A6" s="30"/>
      <c r="B6" s="17" t="s">
        <v>6</v>
      </c>
      <c r="C6" s="73">
        <f>+'Detalle por agencia'!C5+'Detalle por agencia'!I5</f>
        <v>600079.79</v>
      </c>
      <c r="D6" s="76">
        <f>+'Detalle por agencia'!D5+'Detalle por agencia'!J5</f>
        <v>591443.47</v>
      </c>
      <c r="E6" s="76">
        <f>+'Detalle por agencia'!E5+'Detalle por agencia'!K5</f>
        <v>8207</v>
      </c>
      <c r="F6" s="78">
        <f>D6+E6</f>
        <v>599650.47</v>
      </c>
      <c r="G6" s="46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5" ht="31.5" x14ac:dyDescent="0.25">
      <c r="A7" s="30"/>
      <c r="B7" s="17" t="s">
        <v>7</v>
      </c>
      <c r="C7" s="73">
        <f>+'Detalle por agencia'!C6+'Detalle por agencia'!I6</f>
        <v>0</v>
      </c>
      <c r="D7" s="76">
        <f>+'Detalle por agencia'!D6+'Detalle por agencia'!J6</f>
        <v>0</v>
      </c>
      <c r="E7" s="76">
        <f>+'Detalle por agencia'!E6+'Detalle por agencia'!K6</f>
        <v>0</v>
      </c>
      <c r="F7" s="78">
        <f t="shared" ref="F7:F12" si="0">D7+E7</f>
        <v>0</v>
      </c>
      <c r="G7" s="46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ht="47.25" x14ac:dyDescent="0.25">
      <c r="A8" s="30"/>
      <c r="B8" s="17" t="s">
        <v>8</v>
      </c>
      <c r="C8" s="73">
        <f>+'Detalle por agencia'!C7+'Detalle por agencia'!I7</f>
        <v>33150</v>
      </c>
      <c r="D8" s="76">
        <f>+'Detalle por agencia'!D7+'Detalle por agencia'!J7</f>
        <v>21963</v>
      </c>
      <c r="E8" s="76">
        <f>+'Detalle por agencia'!E7+'Detalle por agencia'!K7</f>
        <v>0</v>
      </c>
      <c r="F8" s="78">
        <f>D8+E8</f>
        <v>21963</v>
      </c>
      <c r="G8" s="46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 ht="15.75" x14ac:dyDescent="0.25">
      <c r="A9" s="30"/>
      <c r="B9" s="17" t="s">
        <v>9</v>
      </c>
      <c r="C9" s="73">
        <f>+'Detalle por agencia'!C8+'Detalle por agencia'!I8</f>
        <v>1040299.85</v>
      </c>
      <c r="D9" s="76">
        <f>+'Detalle por agencia'!D8+'Detalle por agencia'!J8</f>
        <v>903083</v>
      </c>
      <c r="E9" s="76">
        <f>+'Detalle por agencia'!E8+'Detalle por agencia'!K8</f>
        <v>137182</v>
      </c>
      <c r="F9" s="78">
        <f>D9+E9</f>
        <v>1040265</v>
      </c>
      <c r="G9" s="46"/>
      <c r="H9" s="30"/>
      <c r="I9" s="46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5" ht="15.75" x14ac:dyDescent="0.25">
      <c r="A10" s="30"/>
      <c r="B10" s="17" t="s">
        <v>10</v>
      </c>
      <c r="C10" s="73">
        <f>+'Detalle por agencia'!C9+'Detalle por agencia'!I9</f>
        <v>204582</v>
      </c>
      <c r="D10" s="76">
        <f>+'Detalle por agencia'!D9+'Detalle por agencia'!J9</f>
        <v>188848</v>
      </c>
      <c r="E10" s="76">
        <f>+'Detalle por agencia'!E9+'Detalle por agencia'!K9</f>
        <v>6150</v>
      </c>
      <c r="F10" s="78">
        <f>D10+E10</f>
        <v>194998</v>
      </c>
      <c r="G10" s="46"/>
      <c r="H10" s="30"/>
      <c r="I10" s="46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 ht="31.5" x14ac:dyDescent="0.25">
      <c r="A11" s="30"/>
      <c r="B11" s="17" t="s">
        <v>11</v>
      </c>
      <c r="C11" s="73">
        <f>+'Detalle por agencia'!C10+'Detalle por agencia'!I10</f>
        <v>849140.65</v>
      </c>
      <c r="D11" s="76">
        <f>+'Detalle por agencia'!D10+'Detalle por agencia'!J10</f>
        <v>844900</v>
      </c>
      <c r="E11" s="76">
        <f>+'Detalle por agencia'!E10+'Detalle por agencia'!K10</f>
        <v>4241</v>
      </c>
      <c r="F11" s="78">
        <f>D11+E11</f>
        <v>849141</v>
      </c>
      <c r="G11" s="46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32.25" thickBot="1" x14ac:dyDescent="0.3">
      <c r="A12" s="30"/>
      <c r="B12" s="18" t="s">
        <v>12</v>
      </c>
      <c r="C12" s="73">
        <f>+'Detalle por agencia'!C11+'Detalle por agencia'!I11</f>
        <v>76485.55</v>
      </c>
      <c r="D12" s="76">
        <f>+'Detalle por agencia'!D11+'Detalle por agencia'!J11</f>
        <v>74803</v>
      </c>
      <c r="E12" s="76">
        <f>+'Detalle por agencia'!E11+'Detalle por agencia'!K11</f>
        <v>1683</v>
      </c>
      <c r="F12" s="78">
        <f t="shared" si="0"/>
        <v>76486</v>
      </c>
      <c r="G12" s="46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5" ht="30" customHeight="1" thickBot="1" x14ac:dyDescent="0.3">
      <c r="A13" s="30"/>
      <c r="B13" s="15" t="s">
        <v>13</v>
      </c>
      <c r="C13" s="74">
        <f>SUM(C6:C12)</f>
        <v>2803737.84</v>
      </c>
      <c r="D13" s="74">
        <f>SUM(D6:D12)</f>
        <v>2625040.4699999997</v>
      </c>
      <c r="E13" s="74">
        <f t="shared" ref="E13" si="1">SUM(E6:E12)</f>
        <v>157463</v>
      </c>
      <c r="F13" s="74">
        <f>SUM(F6:F12)</f>
        <v>2782503.4699999997</v>
      </c>
      <c r="G13" s="46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5" ht="30" customHeight="1" thickBot="1" x14ac:dyDescent="0.3">
      <c r="A14" s="30"/>
      <c r="B14" s="19" t="s">
        <v>14</v>
      </c>
      <c r="C14" s="75">
        <f>+'Detalle por agencia'!C13+'Detalle por agencia'!I13</f>
        <v>196261.67120000001</v>
      </c>
      <c r="D14" s="77">
        <f>+'Detalle por agencia'!D13+'Detalle por agencia'!J13</f>
        <v>181232</v>
      </c>
      <c r="E14" s="77">
        <f>+'Detalle por agencia'!E13+'Detalle por agencia'!K13</f>
        <v>13543</v>
      </c>
      <c r="F14" s="79">
        <f>+D14+E14</f>
        <v>194775</v>
      </c>
      <c r="G14" s="46"/>
      <c r="H14" s="47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5" ht="30" customHeight="1" thickBot="1" x14ac:dyDescent="0.3">
      <c r="A15" s="30"/>
      <c r="B15" s="15" t="s">
        <v>15</v>
      </c>
      <c r="C15" s="74">
        <f>+C13+C14</f>
        <v>2999999.5112000001</v>
      </c>
      <c r="D15" s="74">
        <f t="shared" ref="D15" si="2">+D13+D14</f>
        <v>2806272.4699999997</v>
      </c>
      <c r="E15" s="74">
        <f>+E13+E14</f>
        <v>171006</v>
      </c>
      <c r="F15" s="74">
        <f>+F13+F14</f>
        <v>2977278.4699999997</v>
      </c>
      <c r="G15" s="96"/>
      <c r="H15" s="95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5" ht="16.5" thickBot="1" x14ac:dyDescent="0.3">
      <c r="A16" s="30"/>
      <c r="B16" s="30"/>
      <c r="C16" s="30"/>
      <c r="D16" s="30"/>
      <c r="E16" s="30"/>
      <c r="F16" s="30"/>
      <c r="G16" s="46"/>
      <c r="H16" s="48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15.75" x14ac:dyDescent="0.25">
      <c r="A17" s="30"/>
      <c r="B17" s="103" t="s">
        <v>16</v>
      </c>
      <c r="C17" s="104"/>
      <c r="D17" s="104"/>
      <c r="E17" s="104"/>
      <c r="F17" s="105"/>
      <c r="G17" s="32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ht="33.950000000000003" customHeight="1" x14ac:dyDescent="0.25">
      <c r="B18" s="110" t="s">
        <v>17</v>
      </c>
      <c r="C18" s="106" t="s">
        <v>18</v>
      </c>
      <c r="D18" s="106" t="s">
        <v>19</v>
      </c>
      <c r="E18" s="106" t="s">
        <v>20</v>
      </c>
      <c r="F18" s="113" t="s">
        <v>21</v>
      </c>
    </row>
    <row r="19" spans="1:25" ht="15.75" customHeight="1" x14ac:dyDescent="0.25">
      <c r="B19" s="111"/>
      <c r="C19" s="107"/>
      <c r="D19" s="112"/>
      <c r="E19" s="112"/>
      <c r="F19" s="114"/>
      <c r="G19" s="97"/>
    </row>
    <row r="20" spans="1:25" ht="23.25" customHeight="1" x14ac:dyDescent="0.25">
      <c r="B20" s="5" t="s">
        <v>22</v>
      </c>
      <c r="C20" s="134">
        <v>2100000.0022900002</v>
      </c>
      <c r="D20" s="134">
        <v>1409749</v>
      </c>
      <c r="E20" s="134">
        <f>+'Detalle por agencia'!C18</f>
        <v>690250.77</v>
      </c>
      <c r="F20" s="80">
        <f>(D20+E20)/C22</f>
        <v>0.69999992223666674</v>
      </c>
      <c r="H20" s="49"/>
    </row>
    <row r="21" spans="1:25" ht="24.75" customHeight="1" thickBot="1" x14ac:dyDescent="0.3">
      <c r="B21" s="10" t="s">
        <v>23</v>
      </c>
      <c r="C21" s="136">
        <v>900000.00240999996</v>
      </c>
      <c r="D21" s="136">
        <f>+'Detalle por agencia'!I19</f>
        <v>900000</v>
      </c>
      <c r="E21" s="134">
        <v>0</v>
      </c>
      <c r="F21" s="80">
        <f>(D21+E21)/C22</f>
        <v>0.29999999952999995</v>
      </c>
    </row>
    <row r="22" spans="1:25" ht="24.95" customHeight="1" thickBot="1" x14ac:dyDescent="0.3">
      <c r="B22" s="15" t="s">
        <v>24</v>
      </c>
      <c r="C22" s="74">
        <v>3000000.0047000004</v>
      </c>
      <c r="D22" s="74">
        <f>D20+D21</f>
        <v>2309749</v>
      </c>
      <c r="E22" s="74">
        <f>E20+E21</f>
        <v>690250.77</v>
      </c>
      <c r="F22" s="16"/>
    </row>
    <row r="23" spans="1:25" ht="15.75" customHeight="1" x14ac:dyDescent="0.25">
      <c r="B23" s="36" t="s">
        <v>33</v>
      </c>
      <c r="H23" s="97"/>
      <c r="K23" s="97"/>
    </row>
    <row r="24" spans="1:25" ht="15.75" customHeight="1" x14ac:dyDescent="0.25"/>
    <row r="25" spans="1:25" ht="33.75" customHeight="1" x14ac:dyDescent="0.25">
      <c r="B25" s="115" t="s">
        <v>34</v>
      </c>
      <c r="C25" s="116"/>
      <c r="D25" s="116"/>
      <c r="E25" s="116"/>
      <c r="F25" s="117"/>
    </row>
    <row r="26" spans="1:25" ht="15.75" customHeight="1" x14ac:dyDescent="0.25"/>
    <row r="27" spans="1:25" ht="97.5" customHeight="1" x14ac:dyDescent="0.25">
      <c r="B27" s="118" t="s">
        <v>35</v>
      </c>
      <c r="C27" s="119"/>
      <c r="D27" s="119"/>
      <c r="E27" s="119"/>
      <c r="F27" s="120"/>
    </row>
    <row r="28" spans="1:25" ht="15.75" customHeight="1" x14ac:dyDescent="0.25"/>
    <row r="29" spans="1:25" ht="15.75" customHeight="1" x14ac:dyDescent="0.25"/>
    <row r="30" spans="1:25" ht="15.75" customHeight="1" x14ac:dyDescent="0.25"/>
    <row r="31" spans="1:25" ht="15.75" customHeight="1" x14ac:dyDescent="0.25"/>
    <row r="32" spans="1:2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</sheetData>
  <mergeCells count="11">
    <mergeCell ref="B25:F25"/>
    <mergeCell ref="B27:F27"/>
    <mergeCell ref="B3:F3"/>
    <mergeCell ref="C4:C5"/>
    <mergeCell ref="B17:F17"/>
    <mergeCell ref="C18:C19"/>
    <mergeCell ref="B4:B5"/>
    <mergeCell ref="B18:B19"/>
    <mergeCell ref="D18:D19"/>
    <mergeCell ref="E18:E19"/>
    <mergeCell ref="F18:F19"/>
  </mergeCells>
  <pageMargins left="0.7" right="0.7" top="0.75" bottom="0.75" header="0" footer="0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D432B-F153-624A-9CF1-2E8A5899C2D3}">
  <dimension ref="A1:Z179"/>
  <sheetViews>
    <sheetView zoomScale="84" zoomScaleNormal="110" workbookViewId="0">
      <selection activeCell="H26" sqref="H26"/>
    </sheetView>
  </sheetViews>
  <sheetFormatPr baseColWidth="10" defaultColWidth="14.42578125" defaultRowHeight="15" x14ac:dyDescent="0.25"/>
  <cols>
    <col min="1" max="1" width="3" style="29" customWidth="1"/>
    <col min="2" max="2" width="47" style="31" customWidth="1"/>
    <col min="3" max="3" width="18.42578125" style="31" customWidth="1"/>
    <col min="4" max="5" width="17.85546875" style="31" bestFit="1" customWidth="1"/>
    <col min="6" max="6" width="17" style="31" customWidth="1"/>
    <col min="7" max="7" width="10.28515625" style="29" customWidth="1"/>
    <col min="8" max="8" width="47" style="31" customWidth="1"/>
    <col min="9" max="9" width="20" style="31" bestFit="1" customWidth="1"/>
    <col min="10" max="10" width="19.140625" style="31" bestFit="1" customWidth="1"/>
    <col min="11" max="11" width="17.85546875" style="31" bestFit="1" customWidth="1"/>
    <col min="12" max="12" width="18.7109375" style="31" customWidth="1"/>
    <col min="13" max="13" width="17.42578125" style="31" bestFit="1" customWidth="1"/>
    <col min="14" max="14" width="20.28515625" style="31" customWidth="1"/>
    <col min="15" max="15" width="13.5703125" style="31" customWidth="1"/>
    <col min="16" max="26" width="8.85546875" style="31" customWidth="1"/>
    <col min="27" max="16384" width="14.42578125" style="31"/>
  </cols>
  <sheetData>
    <row r="1" spans="1:26" s="29" customFormat="1" ht="16.5" thickBo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5.75" x14ac:dyDescent="0.25">
      <c r="A2" s="28"/>
      <c r="B2" s="121" t="s">
        <v>25</v>
      </c>
      <c r="C2" s="122"/>
      <c r="D2" s="122"/>
      <c r="E2" s="122"/>
      <c r="F2" s="123"/>
      <c r="G2" s="28"/>
      <c r="H2" s="121" t="s">
        <v>26</v>
      </c>
      <c r="I2" s="122"/>
      <c r="J2" s="122"/>
      <c r="K2" s="122"/>
      <c r="L2" s="123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5.75" x14ac:dyDescent="0.25">
      <c r="A3" s="28"/>
      <c r="B3" s="108"/>
      <c r="C3" s="101" t="s">
        <v>27</v>
      </c>
      <c r="D3" s="1" t="s">
        <v>1</v>
      </c>
      <c r="E3" s="1" t="s">
        <v>1</v>
      </c>
      <c r="F3" s="2" t="s">
        <v>2</v>
      </c>
      <c r="G3" s="28"/>
      <c r="H3" s="108"/>
      <c r="I3" s="101" t="s">
        <v>27</v>
      </c>
      <c r="J3" s="1" t="s">
        <v>1</v>
      </c>
      <c r="K3" s="1" t="s">
        <v>1</v>
      </c>
      <c r="L3" s="2" t="s">
        <v>2</v>
      </c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32.25" thickBot="1" x14ac:dyDescent="0.3">
      <c r="A4" s="28"/>
      <c r="B4" s="128"/>
      <c r="C4" s="124"/>
      <c r="D4" s="84" t="s">
        <v>3</v>
      </c>
      <c r="E4" s="84" t="s">
        <v>4</v>
      </c>
      <c r="F4" s="86" t="s">
        <v>5</v>
      </c>
      <c r="G4" s="28"/>
      <c r="H4" s="109"/>
      <c r="I4" s="102"/>
      <c r="J4" s="3" t="s">
        <v>3</v>
      </c>
      <c r="K4" s="3" t="s">
        <v>4</v>
      </c>
      <c r="L4" s="4" t="s">
        <v>5</v>
      </c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.75" x14ac:dyDescent="0.25">
      <c r="A5" s="28"/>
      <c r="B5" s="82" t="s">
        <v>6</v>
      </c>
      <c r="C5" s="53">
        <f>+'[1]20 de mayo de 2025_P. VF'!$G$5+'[1]20 de mayo de 2025_P. VF'!$G$11</f>
        <v>239263.79</v>
      </c>
      <c r="D5" s="129">
        <v>238834</v>
      </c>
      <c r="E5" s="53">
        <v>0</v>
      </c>
      <c r="F5" s="54">
        <f>+D5+E5</f>
        <v>238834</v>
      </c>
      <c r="G5" s="28"/>
      <c r="H5" s="7" t="s">
        <v>6</v>
      </c>
      <c r="I5" s="53">
        <v>360816</v>
      </c>
      <c r="J5" s="53">
        <v>352609.47</v>
      </c>
      <c r="K5" s="53">
        <v>8207</v>
      </c>
      <c r="L5" s="67">
        <f>+J5+K5</f>
        <v>360816.47</v>
      </c>
      <c r="M5" s="32"/>
      <c r="N5" s="95"/>
      <c r="O5" s="95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.75" x14ac:dyDescent="0.25">
      <c r="A6" s="28"/>
      <c r="B6" s="83" t="s">
        <v>7</v>
      </c>
      <c r="C6" s="55">
        <v>0</v>
      </c>
      <c r="D6" s="130">
        <v>0</v>
      </c>
      <c r="E6" s="55">
        <v>0</v>
      </c>
      <c r="F6" s="56">
        <f t="shared" ref="F6:F11" si="0">+D6+E6</f>
        <v>0</v>
      </c>
      <c r="G6" s="28"/>
      <c r="H6" s="5" t="s">
        <v>7</v>
      </c>
      <c r="I6" s="55">
        <v>0</v>
      </c>
      <c r="J6" s="55">
        <v>0</v>
      </c>
      <c r="K6" s="55">
        <v>0</v>
      </c>
      <c r="L6" s="68">
        <f t="shared" ref="L6:L10" si="1">+J6+K6</f>
        <v>0</v>
      </c>
      <c r="M6" s="32"/>
      <c r="N6" s="95"/>
      <c r="O6" s="95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31.5" x14ac:dyDescent="0.25">
      <c r="A7" s="28"/>
      <c r="B7" s="83" t="s">
        <v>8</v>
      </c>
      <c r="C7" s="55">
        <f>+'[1]20 de mayo de 2025_P. VF'!$G$6+'[1]20 de mayo de 2025_P. VF'!$G$12</f>
        <v>33150</v>
      </c>
      <c r="D7" s="130">
        <v>21963</v>
      </c>
      <c r="E7" s="55">
        <v>0</v>
      </c>
      <c r="F7" s="56">
        <f t="shared" si="0"/>
        <v>21963</v>
      </c>
      <c r="G7" s="33"/>
      <c r="H7" s="5" t="s">
        <v>8</v>
      </c>
      <c r="I7" s="55">
        <v>0</v>
      </c>
      <c r="J7" s="55">
        <v>0</v>
      </c>
      <c r="K7" s="55">
        <v>0</v>
      </c>
      <c r="L7" s="68">
        <v>0</v>
      </c>
      <c r="M7" s="32"/>
      <c r="N7" s="95"/>
      <c r="O7" s="95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5.75" x14ac:dyDescent="0.25">
      <c r="A8" s="28"/>
      <c r="B8" s="83" t="s">
        <v>28</v>
      </c>
      <c r="C8" s="55">
        <f>+'[1]20 de mayo de 2025_P. VF'!$G$7+'[1]20 de mayo de 2025_P. VF'!$G$13</f>
        <v>217574</v>
      </c>
      <c r="D8" s="130">
        <v>217539</v>
      </c>
      <c r="E8" s="55">
        <v>0</v>
      </c>
      <c r="F8" s="56">
        <f t="shared" si="0"/>
        <v>217539</v>
      </c>
      <c r="G8" s="28"/>
      <c r="H8" s="5" t="s">
        <v>9</v>
      </c>
      <c r="I8" s="55">
        <v>822725.85</v>
      </c>
      <c r="J8" s="55">
        <v>685544</v>
      </c>
      <c r="K8" s="55">
        <v>137182</v>
      </c>
      <c r="L8" s="68">
        <f>+J8+K8</f>
        <v>822726</v>
      </c>
      <c r="M8" s="32"/>
      <c r="N8" s="95"/>
      <c r="O8" s="95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5.75" x14ac:dyDescent="0.25">
      <c r="A9" s="28"/>
      <c r="B9" s="83" t="s">
        <v>10</v>
      </c>
      <c r="C9" s="55">
        <f>+'[1]20 de mayo de 2025_P. VF'!$G$8+'[1]20 de mayo de 2025_P. VF'!$G$14</f>
        <v>128217</v>
      </c>
      <c r="D9" s="130">
        <v>118633</v>
      </c>
      <c r="E9" s="55">
        <v>0</v>
      </c>
      <c r="F9" s="56">
        <f t="shared" si="0"/>
        <v>118633</v>
      </c>
      <c r="G9" s="28"/>
      <c r="H9" s="5" t="s">
        <v>10</v>
      </c>
      <c r="I9" s="55">
        <v>76365</v>
      </c>
      <c r="J9" s="55">
        <v>70215</v>
      </c>
      <c r="K9" s="55">
        <v>6150</v>
      </c>
      <c r="L9" s="68">
        <f t="shared" si="1"/>
        <v>76365</v>
      </c>
      <c r="M9" s="32"/>
      <c r="N9" s="95"/>
      <c r="O9" s="95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31.5" x14ac:dyDescent="0.25">
      <c r="A10" s="28"/>
      <c r="B10" s="83" t="s">
        <v>11</v>
      </c>
      <c r="C10" s="55">
        <v>0</v>
      </c>
      <c r="D10" s="130">
        <v>0</v>
      </c>
      <c r="E10" s="55">
        <v>0</v>
      </c>
      <c r="F10" s="56">
        <f t="shared" si="0"/>
        <v>0</v>
      </c>
      <c r="G10" s="28"/>
      <c r="H10" s="5" t="s">
        <v>11</v>
      </c>
      <c r="I10" s="55">
        <v>849140.65</v>
      </c>
      <c r="J10" s="55">
        <v>844900</v>
      </c>
      <c r="K10" s="55">
        <v>4241</v>
      </c>
      <c r="L10" s="68">
        <f t="shared" si="1"/>
        <v>849141</v>
      </c>
      <c r="M10" s="32"/>
      <c r="N10" s="95"/>
      <c r="O10" s="95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32.25" thickBot="1" x14ac:dyDescent="0.3">
      <c r="A11" s="28"/>
      <c r="B11" s="89" t="s">
        <v>12</v>
      </c>
      <c r="C11" s="90">
        <f>+'[1]20 de mayo de 2025_P. VF'!$G$9+'[1]20 de mayo de 2025_P. VF'!$G$16</f>
        <v>26889</v>
      </c>
      <c r="D11" s="131">
        <v>26890</v>
      </c>
      <c r="E11" s="90">
        <v>0</v>
      </c>
      <c r="F11" s="91">
        <f t="shared" si="0"/>
        <v>26890</v>
      </c>
      <c r="G11" s="28"/>
      <c r="H11" s="10" t="s">
        <v>12</v>
      </c>
      <c r="I11" s="63">
        <v>49596.55</v>
      </c>
      <c r="J11" s="63">
        <v>47913</v>
      </c>
      <c r="K11" s="63">
        <v>1683</v>
      </c>
      <c r="L11" s="69">
        <f>+J11+K11</f>
        <v>49596</v>
      </c>
      <c r="M11" s="32"/>
      <c r="N11" s="95"/>
      <c r="O11" s="95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s="36" customFormat="1" ht="16.5" thickBot="1" x14ac:dyDescent="0.3">
      <c r="A12" s="34"/>
      <c r="B12" s="87" t="s">
        <v>13</v>
      </c>
      <c r="C12" s="85">
        <f>SUM(C5:C11)</f>
        <v>645093.79</v>
      </c>
      <c r="D12" s="85">
        <f>SUM(D5:D11)</f>
        <v>623859</v>
      </c>
      <c r="E12" s="85">
        <f>SUM(E5:E11)</f>
        <v>0</v>
      </c>
      <c r="F12" s="88">
        <f>+D12+E12</f>
        <v>623859</v>
      </c>
      <c r="G12" s="34"/>
      <c r="H12" s="51" t="s">
        <v>13</v>
      </c>
      <c r="I12" s="61">
        <f>SUM(I5:I11)</f>
        <v>2158644.0499999998</v>
      </c>
      <c r="J12" s="64">
        <f>SUM(J5:J11)</f>
        <v>2001181.47</v>
      </c>
      <c r="K12" s="64">
        <f t="shared" ref="K12" si="2">SUM(K5:K11)</f>
        <v>157463</v>
      </c>
      <c r="L12" s="70">
        <f>SUM(L5:L11)</f>
        <v>2158644.4699999997</v>
      </c>
      <c r="M12" s="32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5.75" x14ac:dyDescent="0.25">
      <c r="A13" s="28"/>
      <c r="B13" s="37" t="s">
        <v>14</v>
      </c>
      <c r="C13" s="94">
        <v>45156.587700000011</v>
      </c>
      <c r="D13" s="132">
        <v>43670</v>
      </c>
      <c r="E13" s="57">
        <v>0</v>
      </c>
      <c r="F13" s="58">
        <f>+D13+E13</f>
        <v>43670</v>
      </c>
      <c r="G13" s="38"/>
      <c r="H13" s="37" t="s">
        <v>14</v>
      </c>
      <c r="I13" s="93">
        <f>I12*0.07</f>
        <v>151105.08350000001</v>
      </c>
      <c r="J13" s="65">
        <v>137562</v>
      </c>
      <c r="K13" s="65">
        <v>13543</v>
      </c>
      <c r="L13" s="71">
        <f>+J13+K13</f>
        <v>151105</v>
      </c>
      <c r="M13" s="32"/>
      <c r="N13" s="32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s="36" customFormat="1" ht="16.5" thickBot="1" x14ac:dyDescent="0.3">
      <c r="A14" s="34"/>
      <c r="B14" s="39" t="s">
        <v>15</v>
      </c>
      <c r="C14" s="59">
        <f>SUM(C12:C13)+1</f>
        <v>690251.37770000007</v>
      </c>
      <c r="D14" s="85">
        <f>SUM(D12:D13)</f>
        <v>667529</v>
      </c>
      <c r="E14" s="59">
        <f>SUM(E12:E13)</f>
        <v>0</v>
      </c>
      <c r="F14" s="60">
        <f>+D14+E14</f>
        <v>667529</v>
      </c>
      <c r="G14" s="34"/>
      <c r="H14" s="39" t="s">
        <v>15</v>
      </c>
      <c r="I14" s="62">
        <f>+I13+I12</f>
        <v>2309749.1335</v>
      </c>
      <c r="J14" s="66">
        <f>SUM(J12:J13)</f>
        <v>2138743.4699999997</v>
      </c>
      <c r="K14" s="66">
        <f>SUM(K12:K13)</f>
        <v>171006</v>
      </c>
      <c r="L14" s="72">
        <f>+J14+K14</f>
        <v>2309749.4699999997</v>
      </c>
      <c r="M14" s="41"/>
      <c r="N14" s="133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s="29" customFormat="1" ht="16.5" thickBot="1" x14ac:dyDescent="0.3">
      <c r="A15" s="28"/>
      <c r="B15" s="28"/>
      <c r="C15" s="28"/>
      <c r="D15" s="28"/>
      <c r="E15" s="81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5.75" x14ac:dyDescent="0.25">
      <c r="A16" s="28"/>
      <c r="B16" s="125" t="s">
        <v>16</v>
      </c>
      <c r="C16" s="126"/>
      <c r="D16" s="126"/>
      <c r="E16" s="126"/>
      <c r="F16" s="127"/>
      <c r="G16" s="42"/>
      <c r="H16" s="103" t="s">
        <v>16</v>
      </c>
      <c r="I16" s="104"/>
      <c r="J16" s="104"/>
      <c r="K16" s="104"/>
      <c r="L16" s="105"/>
      <c r="M16" s="32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2:14" ht="32.25" thickBot="1" x14ac:dyDescent="0.3">
      <c r="B17" s="20"/>
      <c r="C17" s="21" t="s">
        <v>18</v>
      </c>
      <c r="D17" s="12" t="s">
        <v>29</v>
      </c>
      <c r="E17" s="12" t="s">
        <v>30</v>
      </c>
      <c r="F17" s="22" t="s">
        <v>21</v>
      </c>
      <c r="G17" s="43"/>
      <c r="H17" s="23"/>
      <c r="I17" s="21" t="s">
        <v>18</v>
      </c>
      <c r="J17" s="24" t="s">
        <v>29</v>
      </c>
      <c r="K17" s="24" t="s">
        <v>30</v>
      </c>
      <c r="L17" s="25" t="s">
        <v>21</v>
      </c>
      <c r="N17" s="97"/>
    </row>
    <row r="18" spans="2:14" ht="15.75" x14ac:dyDescent="0.25">
      <c r="B18" s="7" t="s">
        <v>22</v>
      </c>
      <c r="C18" s="52">
        <v>690250.77</v>
      </c>
      <c r="D18" s="13"/>
      <c r="E18" s="13"/>
      <c r="F18" s="8">
        <f>C18/C14</f>
        <v>0.99999911959610699</v>
      </c>
      <c r="H18" s="5" t="s">
        <v>22</v>
      </c>
      <c r="I18" s="134">
        <v>1409749</v>
      </c>
      <c r="J18" s="6"/>
      <c r="K18" s="11">
        <v>0</v>
      </c>
      <c r="L18" s="9">
        <f>I18/I14</f>
        <v>0.61034723622291598</v>
      </c>
    </row>
    <row r="19" spans="2:14" ht="15.75" x14ac:dyDescent="0.25">
      <c r="B19" s="5" t="s">
        <v>23</v>
      </c>
      <c r="C19" s="14">
        <v>0</v>
      </c>
      <c r="D19" s="14"/>
      <c r="E19" s="14"/>
      <c r="F19" s="9">
        <f>C19/C14</f>
        <v>0</v>
      </c>
      <c r="H19" s="5" t="s">
        <v>23</v>
      </c>
      <c r="I19" s="134">
        <f>2309749-I18</f>
        <v>900000</v>
      </c>
      <c r="J19" s="6"/>
      <c r="K19" s="11">
        <v>0</v>
      </c>
      <c r="L19" s="9">
        <f>I19/I14</f>
        <v>0.3896527059785993</v>
      </c>
    </row>
    <row r="20" spans="2:14" ht="15.75" x14ac:dyDescent="0.25">
      <c r="B20" s="5" t="s">
        <v>31</v>
      </c>
      <c r="C20" s="14">
        <v>0</v>
      </c>
      <c r="D20" s="14"/>
      <c r="E20" s="14"/>
      <c r="F20" s="9">
        <v>0</v>
      </c>
      <c r="H20" s="5" t="s">
        <v>31</v>
      </c>
      <c r="I20" s="134">
        <v>0</v>
      </c>
      <c r="J20" s="6"/>
      <c r="K20" s="11">
        <v>0</v>
      </c>
      <c r="L20" s="9">
        <v>0</v>
      </c>
    </row>
    <row r="21" spans="2:14" ht="16.5" thickBot="1" x14ac:dyDescent="0.3">
      <c r="B21" s="26" t="s">
        <v>24</v>
      </c>
      <c r="C21" s="59">
        <f>SUM(C18:C20)</f>
        <v>690250.77</v>
      </c>
      <c r="D21" s="40"/>
      <c r="E21" s="40"/>
      <c r="F21" s="44">
        <f>SUM(F18:F20)</f>
        <v>0.99999911959610699</v>
      </c>
      <c r="H21" s="26" t="s">
        <v>24</v>
      </c>
      <c r="I21" s="135">
        <f>SUM(I18:I20)</f>
        <v>2309749</v>
      </c>
      <c r="J21" s="45"/>
      <c r="K21" s="27">
        <v>0</v>
      </c>
      <c r="L21" s="44">
        <f>SUM(L18:L20)</f>
        <v>0.99999994220151533</v>
      </c>
    </row>
    <row r="22" spans="2:14" s="29" customFormat="1" x14ac:dyDescent="0.25"/>
    <row r="23" spans="2:14" s="29" customFormat="1" x14ac:dyDescent="0.25">
      <c r="B23" s="36" t="s">
        <v>33</v>
      </c>
      <c r="C23" s="31"/>
      <c r="D23" s="31"/>
      <c r="E23" s="31"/>
      <c r="F23" s="31"/>
    </row>
    <row r="24" spans="2:14" s="29" customFormat="1" ht="33" customHeight="1" x14ac:dyDescent="0.25">
      <c r="B24" s="115" t="s">
        <v>34</v>
      </c>
      <c r="C24" s="116"/>
      <c r="D24" s="116"/>
      <c r="E24" s="116"/>
      <c r="F24" s="117"/>
      <c r="L24" s="92"/>
    </row>
    <row r="25" spans="2:14" s="29" customFormat="1" x14ac:dyDescent="0.25">
      <c r="B25" s="31"/>
      <c r="C25" s="31"/>
      <c r="D25" s="50"/>
      <c r="E25" s="31"/>
      <c r="F25" s="31"/>
    </row>
    <row r="26" spans="2:14" s="29" customFormat="1" ht="107.25" customHeight="1" x14ac:dyDescent="0.25">
      <c r="B26" s="118" t="s">
        <v>35</v>
      </c>
      <c r="C26" s="119"/>
      <c r="D26" s="119"/>
      <c r="E26" s="119"/>
      <c r="F26" s="120"/>
    </row>
    <row r="27" spans="2:14" s="29" customFormat="1" x14ac:dyDescent="0.25"/>
    <row r="28" spans="2:14" s="29" customFormat="1" x14ac:dyDescent="0.25"/>
    <row r="29" spans="2:14" s="29" customFormat="1" x14ac:dyDescent="0.25"/>
    <row r="30" spans="2:14" s="29" customFormat="1" x14ac:dyDescent="0.25"/>
    <row r="31" spans="2:14" s="29" customFormat="1" x14ac:dyDescent="0.25"/>
    <row r="32" spans="2:14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  <row r="43" s="29" customFormat="1" x14ac:dyDescent="0.25"/>
    <row r="44" s="29" customFormat="1" x14ac:dyDescent="0.25"/>
    <row r="45" s="29" customFormat="1" x14ac:dyDescent="0.25"/>
    <row r="46" s="29" customFormat="1" x14ac:dyDescent="0.25"/>
    <row r="47" s="29" customFormat="1" x14ac:dyDescent="0.25"/>
    <row r="48" s="29" customFormat="1" x14ac:dyDescent="0.25"/>
    <row r="49" s="29" customFormat="1" x14ac:dyDescent="0.25"/>
    <row r="50" s="29" customFormat="1" x14ac:dyDescent="0.25"/>
    <row r="51" s="29" customFormat="1" x14ac:dyDescent="0.25"/>
    <row r="52" s="29" customFormat="1" x14ac:dyDescent="0.25"/>
    <row r="53" s="29" customFormat="1" x14ac:dyDescent="0.25"/>
    <row r="54" s="29" customFormat="1" x14ac:dyDescent="0.25"/>
    <row r="55" s="29" customFormat="1" x14ac:dyDescent="0.25"/>
    <row r="56" s="29" customFormat="1" x14ac:dyDescent="0.25"/>
    <row r="57" s="29" customFormat="1" x14ac:dyDescent="0.25"/>
    <row r="58" s="29" customFormat="1" x14ac:dyDescent="0.25"/>
    <row r="59" s="29" customFormat="1" x14ac:dyDescent="0.25"/>
    <row r="60" s="29" customFormat="1" x14ac:dyDescent="0.25"/>
    <row r="61" s="29" customFormat="1" x14ac:dyDescent="0.25"/>
    <row r="62" s="29" customFormat="1" x14ac:dyDescent="0.25"/>
    <row r="63" s="29" customFormat="1" x14ac:dyDescent="0.25"/>
    <row r="64" s="29" customFormat="1" x14ac:dyDescent="0.25"/>
    <row r="65" s="29" customFormat="1" x14ac:dyDescent="0.25"/>
    <row r="66" s="29" customFormat="1" x14ac:dyDescent="0.25"/>
    <row r="67" s="29" customFormat="1" x14ac:dyDescent="0.25"/>
    <row r="68" s="29" customFormat="1" x14ac:dyDescent="0.25"/>
    <row r="69" s="29" customFormat="1" x14ac:dyDescent="0.25"/>
    <row r="70" s="29" customFormat="1" x14ac:dyDescent="0.25"/>
    <row r="71" s="29" customFormat="1" x14ac:dyDescent="0.25"/>
    <row r="72" s="29" customFormat="1" x14ac:dyDescent="0.25"/>
    <row r="73" s="29" customFormat="1" x14ac:dyDescent="0.25"/>
    <row r="74" s="29" customFormat="1" x14ac:dyDescent="0.25"/>
    <row r="75" s="29" customFormat="1" x14ac:dyDescent="0.25"/>
    <row r="76" s="29" customFormat="1" x14ac:dyDescent="0.25"/>
    <row r="77" s="29" customFormat="1" x14ac:dyDescent="0.25"/>
    <row r="78" s="29" customFormat="1" x14ac:dyDescent="0.25"/>
    <row r="79" s="29" customFormat="1" x14ac:dyDescent="0.25"/>
    <row r="80" s="29" customFormat="1" x14ac:dyDescent="0.25"/>
    <row r="81" s="29" customFormat="1" x14ac:dyDescent="0.25"/>
    <row r="82" s="29" customFormat="1" x14ac:dyDescent="0.25"/>
    <row r="83" s="29" customFormat="1" x14ac:dyDescent="0.25"/>
    <row r="84" s="29" customFormat="1" x14ac:dyDescent="0.25"/>
    <row r="85" s="29" customFormat="1" x14ac:dyDescent="0.25"/>
    <row r="86" s="29" customFormat="1" x14ac:dyDescent="0.25"/>
    <row r="87" s="29" customFormat="1" x14ac:dyDescent="0.25"/>
    <row r="88" s="29" customFormat="1" x14ac:dyDescent="0.25"/>
    <row r="89" s="29" customFormat="1" x14ac:dyDescent="0.25"/>
    <row r="90" s="29" customFormat="1" x14ac:dyDescent="0.25"/>
    <row r="91" s="29" customFormat="1" x14ac:dyDescent="0.25"/>
    <row r="92" s="29" customFormat="1" x14ac:dyDescent="0.25"/>
    <row r="93" s="29" customFormat="1" x14ac:dyDescent="0.25"/>
    <row r="94" s="29" customFormat="1" x14ac:dyDescent="0.25"/>
    <row r="95" s="29" customFormat="1" x14ac:dyDescent="0.25"/>
    <row r="96" s="29" customFormat="1" x14ac:dyDescent="0.25"/>
    <row r="97" s="29" customFormat="1" x14ac:dyDescent="0.25"/>
    <row r="98" s="29" customFormat="1" x14ac:dyDescent="0.25"/>
    <row r="99" s="29" customFormat="1" x14ac:dyDescent="0.25"/>
    <row r="100" s="29" customFormat="1" x14ac:dyDescent="0.25"/>
    <row r="101" s="29" customFormat="1" x14ac:dyDescent="0.25"/>
    <row r="102" s="29" customFormat="1" x14ac:dyDescent="0.25"/>
    <row r="103" s="29" customFormat="1" x14ac:dyDescent="0.25"/>
    <row r="104" s="29" customFormat="1" x14ac:dyDescent="0.25"/>
    <row r="105" s="29" customFormat="1" x14ac:dyDescent="0.25"/>
    <row r="106" s="29" customFormat="1" x14ac:dyDescent="0.25"/>
    <row r="107" s="29" customFormat="1" x14ac:dyDescent="0.25"/>
    <row r="108" s="29" customFormat="1" x14ac:dyDescent="0.25"/>
    <row r="109" s="29" customFormat="1" x14ac:dyDescent="0.25"/>
    <row r="110" s="29" customFormat="1" x14ac:dyDescent="0.25"/>
    <row r="111" s="29" customFormat="1" x14ac:dyDescent="0.25"/>
    <row r="112" s="29" customFormat="1" x14ac:dyDescent="0.25"/>
    <row r="113" s="29" customFormat="1" x14ac:dyDescent="0.25"/>
    <row r="114" s="29" customFormat="1" x14ac:dyDescent="0.25"/>
    <row r="115" s="29" customFormat="1" x14ac:dyDescent="0.25"/>
    <row r="116" s="29" customFormat="1" x14ac:dyDescent="0.25"/>
    <row r="117" s="29" customFormat="1" x14ac:dyDescent="0.25"/>
    <row r="118" s="29" customFormat="1" x14ac:dyDescent="0.25"/>
    <row r="119" s="29" customFormat="1" x14ac:dyDescent="0.25"/>
    <row r="120" s="29" customFormat="1" x14ac:dyDescent="0.25"/>
    <row r="121" s="29" customFormat="1" x14ac:dyDescent="0.25"/>
    <row r="122" s="29" customFormat="1" x14ac:dyDescent="0.25"/>
    <row r="123" s="29" customFormat="1" x14ac:dyDescent="0.25"/>
    <row r="124" s="29" customFormat="1" x14ac:dyDescent="0.25"/>
    <row r="125" s="29" customFormat="1" x14ac:dyDescent="0.25"/>
    <row r="126" s="29" customFormat="1" x14ac:dyDescent="0.25"/>
    <row r="127" s="29" customFormat="1" x14ac:dyDescent="0.25"/>
    <row r="128" s="29" customFormat="1" x14ac:dyDescent="0.25"/>
    <row r="129" s="29" customFormat="1" x14ac:dyDescent="0.25"/>
    <row r="130" s="29" customFormat="1" x14ac:dyDescent="0.25"/>
    <row r="131" s="29" customFormat="1" x14ac:dyDescent="0.25"/>
    <row r="132" s="29" customFormat="1" x14ac:dyDescent="0.25"/>
    <row r="133" s="29" customFormat="1" x14ac:dyDescent="0.25"/>
    <row r="134" s="29" customFormat="1" x14ac:dyDescent="0.25"/>
    <row r="135" s="29" customFormat="1" x14ac:dyDescent="0.25"/>
    <row r="136" s="29" customFormat="1" x14ac:dyDescent="0.25"/>
    <row r="137" s="29" customFormat="1" x14ac:dyDescent="0.25"/>
    <row r="138" s="29" customFormat="1" x14ac:dyDescent="0.25"/>
    <row r="139" s="29" customFormat="1" x14ac:dyDescent="0.25"/>
    <row r="140" s="29" customFormat="1" x14ac:dyDescent="0.25"/>
    <row r="141" s="29" customFormat="1" x14ac:dyDescent="0.25"/>
    <row r="142" s="29" customFormat="1" x14ac:dyDescent="0.25"/>
    <row r="143" s="29" customFormat="1" x14ac:dyDescent="0.25"/>
    <row r="144" s="29" customFormat="1" x14ac:dyDescent="0.25"/>
    <row r="145" s="29" customFormat="1" x14ac:dyDescent="0.25"/>
    <row r="146" s="29" customFormat="1" x14ac:dyDescent="0.25"/>
    <row r="147" s="29" customFormat="1" x14ac:dyDescent="0.25"/>
    <row r="148" s="29" customFormat="1" x14ac:dyDescent="0.25"/>
    <row r="149" s="29" customFormat="1" x14ac:dyDescent="0.25"/>
    <row r="150" s="29" customFormat="1" x14ac:dyDescent="0.25"/>
    <row r="151" s="29" customFormat="1" x14ac:dyDescent="0.25"/>
    <row r="152" s="29" customFormat="1" x14ac:dyDescent="0.25"/>
    <row r="153" s="29" customFormat="1" x14ac:dyDescent="0.25"/>
    <row r="154" s="29" customFormat="1" x14ac:dyDescent="0.25"/>
    <row r="155" s="29" customFormat="1" x14ac:dyDescent="0.25"/>
    <row r="156" s="29" customFormat="1" x14ac:dyDescent="0.25"/>
    <row r="157" s="29" customFormat="1" x14ac:dyDescent="0.25"/>
    <row r="158" s="29" customFormat="1" x14ac:dyDescent="0.25"/>
    <row r="159" s="29" customFormat="1" x14ac:dyDescent="0.25"/>
    <row r="160" s="29" customFormat="1" x14ac:dyDescent="0.25"/>
    <row r="161" s="29" customFormat="1" x14ac:dyDescent="0.25"/>
    <row r="162" s="29" customFormat="1" x14ac:dyDescent="0.25"/>
    <row r="163" s="29" customFormat="1" x14ac:dyDescent="0.25"/>
    <row r="164" s="29" customFormat="1" x14ac:dyDescent="0.25"/>
    <row r="165" s="29" customFormat="1" x14ac:dyDescent="0.25"/>
    <row r="166" s="29" customFormat="1" x14ac:dyDescent="0.25"/>
    <row r="167" s="29" customFormat="1" x14ac:dyDescent="0.25"/>
    <row r="168" s="29" customFormat="1" x14ac:dyDescent="0.25"/>
    <row r="169" s="29" customFormat="1" x14ac:dyDescent="0.25"/>
    <row r="170" s="29" customFormat="1" x14ac:dyDescent="0.25"/>
    <row r="171" s="29" customFormat="1" x14ac:dyDescent="0.25"/>
    <row r="172" s="29" customFormat="1" x14ac:dyDescent="0.25"/>
    <row r="173" s="29" customFormat="1" x14ac:dyDescent="0.25"/>
    <row r="174" s="29" customFormat="1" x14ac:dyDescent="0.25"/>
    <row r="175" s="29" customFormat="1" x14ac:dyDescent="0.25"/>
    <row r="176" s="29" customFormat="1" x14ac:dyDescent="0.25"/>
    <row r="177" s="29" customFormat="1" x14ac:dyDescent="0.25"/>
    <row r="178" s="29" customFormat="1" x14ac:dyDescent="0.25"/>
    <row r="179" s="29" customFormat="1" x14ac:dyDescent="0.25"/>
  </sheetData>
  <mergeCells count="10">
    <mergeCell ref="H2:L2"/>
    <mergeCell ref="I3:I4"/>
    <mergeCell ref="H16:L16"/>
    <mergeCell ref="B3:B4"/>
    <mergeCell ref="H3:H4"/>
    <mergeCell ref="B24:F24"/>
    <mergeCell ref="B26:F26"/>
    <mergeCell ref="B2:F2"/>
    <mergeCell ref="C3:C4"/>
    <mergeCell ref="B16:F16"/>
  </mergeCells>
  <pageMargins left="0.7" right="0.7" top="0.75" bottom="0.75" header="0.3" footer="0.3"/>
  <ignoredErrors>
    <ignoredError sqref="L12 E1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528a4b-5ccb-40f7-a09e-43427183cd95">
      <Terms xmlns="http://schemas.microsoft.com/office/infopath/2007/PartnerControls"/>
    </lcf76f155ced4ddcb4097134ff3c332f>
    <TaxCatchAll xmlns="cb759e4c-f0d7-4feb-bda3-ed2800574e06" xsi:nil="true"/>
    <DocumentType xmlns="f9695bc1-6109-4dcd-a27a-f8a0370b00e2">Annual Report</DocumentType>
    <UploadedBy xmlns="b1528a4b-5ccb-40f7-a09e-43427183cd95">irene.rojas@undp.org</UploadedBy>
    <Classification xmlns="b1528a4b-5ccb-40f7-a09e-43427183cd95">External</Classification>
    <FormCode xmlns="b1528a4b-5ccb-40f7-a09e-43427183cd95" xsi:nil="true"/>
    <FundId xmlns="f9695bc1-6109-4dcd-a27a-f8a0370b00e2">6</FundId>
    <ProjectType xmlns="f9695bc1-6109-4dcd-a27a-f8a0370b00e2">PROJECT</ProjectType>
    <DocModified xmlns="b1528a4b-5ccb-40f7-a09e-43427183cd95">No</DocModified>
    <NarrativeCode xmlns="b1528a4b-5ccb-40f7-a09e-43427183cd95" xsi:nil="true"/>
    <DocumentOrigin xmlns="b1528a4b-5ccb-40f7-a09e-43427183cd95">Project</DocumentOrigin>
    <DrupalDocId xmlns="b1528a4b-5ccb-40f7-a09e-43427183cd95">1b30ff5d-c9f7-46b3-8c3d-94748ff74fa8</DrupalDocId>
    <Status xmlns="b1528a4b-5ccb-40f7-a09e-43427183cd95">Published</Status>
    <ProjectId xmlns="f9695bc1-6109-4dcd-a27a-f8a0370b00e2">MPTF_00006_01004</ProjectId>
    <FundCode xmlns="f9695bc1-6109-4dcd-a27a-f8a0370b00e2">MPTF_00006</FundCode>
    <Comments xmlns="f9695bc1-6109-4dcd-a27a-f8a0370b00e2">Financial Report</Comments>
    <Active xmlns="f9695bc1-6109-4dcd-a27a-f8a0370b00e2">Yes</Active>
    <DocumentDate xmlns="b1528a4b-5ccb-40f7-a09e-43427183cd95">2025-11-14T08:00:00+00:00</DocumentDate>
    <Featured xmlns="b1528a4b-5ccb-40f7-a09e-43427183cd95">1</Featured>
    <FormTypeCode xmlns="b1528a4b-5ccb-40f7-a09e-43427183cd9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0E1B0FB969FA4DB37D3562DA9CC146" ma:contentTypeVersion="33" ma:contentTypeDescription="Create a new document." ma:contentTypeScope="" ma:versionID="094566ff0a6725628361b3b8b473a3bb">
  <xsd:schema xmlns:xsd="http://www.w3.org/2001/XMLSchema" xmlns:xs="http://www.w3.org/2001/XMLSchema" xmlns:p="http://schemas.microsoft.com/office/2006/metadata/properties" xmlns:ns2="f9695bc1-6109-4dcd-a27a-f8a0370b00e2" xmlns:ns3="b1528a4b-5ccb-40f7-a09e-43427183cd95" xmlns:ns4="cb759e4c-f0d7-4feb-bda3-ed2800574e06" targetNamespace="http://schemas.microsoft.com/office/2006/metadata/properties" ma:root="true" ma:fieldsID="21cdf6ef0a3aac3a882a19086ae963a7" ns2:_="" ns3:_="" ns4:_="">
    <xsd:import namespace="f9695bc1-6109-4dcd-a27a-f8a0370b00e2"/>
    <xsd:import namespace="b1528a4b-5ccb-40f7-a09e-43427183cd95"/>
    <xsd:import namespace="cb759e4c-f0d7-4feb-bda3-ed2800574e06"/>
    <xsd:element name="properties">
      <xsd:complexType>
        <xsd:sequence>
          <xsd:element name="documentManagement">
            <xsd:complexType>
              <xsd:all>
                <xsd:element ref="ns2:FundId" minOccurs="0"/>
                <xsd:element ref="ns2:FundCode" minOccurs="0"/>
                <xsd:element ref="ns2:ProjectId" minOccurs="0"/>
                <xsd:element ref="ns2:ProjectType" minOccurs="0"/>
                <xsd:element ref="ns2:DocumentType" minOccurs="0"/>
                <xsd:element ref="ns2:Comments" minOccurs="0"/>
                <xsd:element ref="ns2:Active" minOccurs="0"/>
                <xsd:element ref="ns3:NarrativeCode" minOccurs="0"/>
                <xsd:element ref="ns3:DocumentOrigin" minOccurs="0"/>
                <xsd:element ref="ns3:UploadedBy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Status" minOccurs="0"/>
                <xsd:element ref="ns3:DocumentDate" minOccurs="0"/>
                <xsd:element ref="ns3:DrupalDocId" minOccurs="0"/>
                <xsd:element ref="ns3:Classification" minOccurs="0"/>
                <xsd:element ref="ns3:Featured" minOccurs="0"/>
                <xsd:element ref="ns3:lcf76f155ced4ddcb4097134ff3c332f" minOccurs="0"/>
                <xsd:element ref="ns4:TaxCatchAll" minOccurs="0"/>
                <xsd:element ref="ns3:FormTypeCode" minOccurs="0"/>
                <xsd:element ref="ns3:FormCode" minOccurs="0"/>
                <xsd:element ref="ns3:DocModified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95bc1-6109-4dcd-a27a-f8a0370b00e2" elementFormDefault="qualified">
    <xsd:import namespace="http://schemas.microsoft.com/office/2006/documentManagement/types"/>
    <xsd:import namespace="http://schemas.microsoft.com/office/infopath/2007/PartnerControls"/>
    <xsd:element name="FundId" ma:index="8" nillable="true" ma:displayName="FundId" ma:indexed="true" ma:internalName="FundId">
      <xsd:simpleType>
        <xsd:restriction base="dms:Number"/>
      </xsd:simpleType>
    </xsd:element>
    <xsd:element name="FundCode" ma:index="9" nillable="true" ma:displayName="FundCode" ma:description="Fund code" ma:indexed="true" ma:internalName="FundCode">
      <xsd:simpleType>
        <xsd:restriction base="dms:Text">
          <xsd:maxLength value="255"/>
        </xsd:restriction>
      </xsd:simpleType>
    </xsd:element>
    <xsd:element name="ProjectId" ma:index="10" nillable="true" ma:displayName="ProjectId" ma:description="Project number" ma:indexed="true" ma:internalName="ProjectId">
      <xsd:simpleType>
        <xsd:restriction base="dms:Text">
          <xsd:maxLength value="255"/>
        </xsd:restriction>
      </xsd:simpleType>
    </xsd:element>
    <xsd:element name="ProjectType" ma:index="11" nillable="true" ma:displayName="ProjectType" ma:description="Project type" ma:internalName="ProjectType">
      <xsd:simpleType>
        <xsd:restriction base="dms:Text">
          <xsd:maxLength value="255"/>
        </xsd:restriction>
      </xsd:simpleType>
    </xsd:element>
    <xsd:element name="DocumentType" ma:index="12" nillable="true" ma:displayName="DocumentType" ma:description="Document type" ma:indexed="true" ma:internalName="DocumentType">
      <xsd:simpleType>
        <xsd:restriction base="dms:Text">
          <xsd:maxLength value="255"/>
        </xsd:restriction>
      </xsd:simpleType>
    </xsd:element>
    <xsd:element name="Comments" ma:index="13" nillable="true" ma:displayName="Comments" ma:description="Comments" ma:internalName="Comments">
      <xsd:simpleType>
        <xsd:restriction base="dms:Note">
          <xsd:maxLength value="255"/>
        </xsd:restriction>
      </xsd:simpleType>
    </xsd:element>
    <xsd:element name="Active" ma:index="14" nillable="true" ma:displayName="Active" ma:default="Yes" ma:description="Active" ma:format="Dropdown" ma:indexed="true" ma:internalName="Active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28a4b-5ccb-40f7-a09e-43427183cd95" elementFormDefault="qualified">
    <xsd:import namespace="http://schemas.microsoft.com/office/2006/documentManagement/types"/>
    <xsd:import namespace="http://schemas.microsoft.com/office/infopath/2007/PartnerControls"/>
    <xsd:element name="NarrativeCode" ma:index="15" nillable="true" ma:displayName="NarrativeCode" ma:description="Narrative Code" ma:indexed="true" ma:internalName="NarrativeCode">
      <xsd:simpleType>
        <xsd:restriction base="dms:Text">
          <xsd:maxLength value="255"/>
        </xsd:restriction>
      </xsd:simpleType>
    </xsd:element>
    <xsd:element name="DocumentOrigin" ma:index="16" nillable="true" ma:displayName="DocumentOrigin" ma:internalName="DocumentOrigin">
      <xsd:simpleType>
        <xsd:restriction base="dms:Text">
          <xsd:maxLength value="255"/>
        </xsd:restriction>
      </xsd:simpleType>
    </xsd:element>
    <xsd:element name="UploadedBy" ma:index="17" nillable="true" ma:displayName="UploadedBy" ma:internalName="UploadedBy">
      <xsd:simpleType>
        <xsd:restriction base="dms:Text">
          <xsd:maxLength value="255"/>
        </xsd:restriction>
      </xsd:simple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Status" ma:index="27" nillable="true" ma:displayName="Status" ma:default="Draft" ma:description="Document Status" ma:format="Dropdown" ma:indexed="true" ma:internalName="Status">
      <xsd:simpleType>
        <xsd:restriction base="dms:Choice">
          <xsd:enumeration value="Draft"/>
          <xsd:enumeration value="Archived"/>
          <xsd:enumeration value="Deleted"/>
          <xsd:enumeration value="Finalized"/>
          <xsd:enumeration value="Finalized - Signature Redacted"/>
          <xsd:enumeration value="Published"/>
        </xsd:restriction>
      </xsd:simpleType>
    </xsd:element>
    <xsd:element name="DocumentDate" ma:index="28" nillable="true" ma:displayName="DocumentDate" ma:description="Document Date" ma:format="DateOnly" ma:internalName="DocumentDate">
      <xsd:simpleType>
        <xsd:restriction base="dms:DateTime"/>
      </xsd:simpleType>
    </xsd:element>
    <xsd:element name="DrupalDocId" ma:index="29" nillable="true" ma:displayName="DrupalDocId" ma:description="Drupal Document Id" ma:internalName="DrupalDocId">
      <xsd:simpleType>
        <xsd:restriction base="dms:Text">
          <xsd:maxLength value="255"/>
        </xsd:restriction>
      </xsd:simpleType>
    </xsd:element>
    <xsd:element name="Classification" ma:index="30" nillable="true" ma:displayName="Classification" ma:default="Internal" ma:description="Document Classification" ma:format="Dropdown" ma:indexed="true" ma:internalName="Classification">
      <xsd:simpleType>
        <xsd:restriction base="dms:Choice">
          <xsd:enumeration value="External"/>
          <xsd:enumeration value="Internal"/>
          <xsd:enumeration value="Confidential"/>
          <xsd:enumeration value="Very Confidential"/>
        </xsd:restriction>
      </xsd:simpleType>
    </xsd:element>
    <xsd:element name="Featured" ma:index="31" nillable="true" ma:displayName="Featured" ma:default="0" ma:description="Document Featured" ma:format="Dropdown" ma:internalName="Featured">
      <xsd:simpleType>
        <xsd:restriction base="dms:Choice">
          <xsd:enumeration value="0"/>
          <xsd:enumeration value="1"/>
        </xsd:restriction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ormTypeCode" ma:index="35" nillable="true" ma:displayName="FormTypeCode" ma:description="Project form type code" ma:format="Dropdown" ma:indexed="true" ma:internalName="FormTypeCode">
      <xsd:simpleType>
        <xsd:restriction base="dms:Text">
          <xsd:maxLength value="255"/>
        </xsd:restriction>
      </xsd:simpleType>
    </xsd:element>
    <xsd:element name="FormCode" ma:index="36" nillable="true" ma:displayName="FormCode" ma:description="Project form code" ma:format="Dropdown" ma:indexed="true" ma:internalName="FormCode">
      <xsd:simpleType>
        <xsd:restriction base="dms:Text">
          <xsd:maxLength value="255"/>
        </xsd:restriction>
      </xsd:simpleType>
    </xsd:element>
    <xsd:element name="DocModified" ma:index="37" nillable="true" ma:displayName="DocModified" ma:default="No" ma:description="Document Modified" ma:format="Dropdown" ma:internalName="DocModified">
      <xsd:simpleType>
        <xsd:restriction base="dms:Choice">
          <xsd:enumeration value="Yes"/>
          <xsd:enumeration value="No"/>
        </xsd:restriction>
      </xsd:simple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4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59e4c-f0d7-4feb-bda3-ed2800574e06" elementFormDefault="qualified">
    <xsd:import namespace="http://schemas.microsoft.com/office/2006/documentManagement/types"/>
    <xsd:import namespace="http://schemas.microsoft.com/office/infopath/2007/PartnerControls"/>
    <xsd:element name="TaxCatchAll" ma:index="34" nillable="true" ma:displayName="Taxonomy Catch All Column" ma:hidden="true" ma:list="{51d52f8b-6d40-4d16-91df-4b14ea0a2b7b}" ma:internalName="TaxCatchAll" ma:showField="CatchAllData" ma:web="cb759e4c-f0d7-4feb-bda3-ed2800574e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7EFF14-4604-4AB2-B0AA-5996B4989C0B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7570b141-0f30-4e03-a401-37c5948515f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4e48985-ecf9-4984-9a98-2e813e4ab0f3"/>
    <ds:schemaRef ds:uri="http://purl.org/dc/terms/"/>
    <ds:schemaRef ds:uri="8315e492-ce1f-45aa-ab83-d0a1d077d827"/>
    <ds:schemaRef ds:uri="5bbe472c-b467-463e-b963-66c0881b33a2"/>
  </ds:schemaRefs>
</ds:datastoreItem>
</file>

<file path=customXml/itemProps2.xml><?xml version="1.0" encoding="utf-8"?>
<ds:datastoreItem xmlns:ds="http://schemas.openxmlformats.org/officeDocument/2006/customXml" ds:itemID="{CE7887DA-98F5-4109-A401-D230428D54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70F842-F170-4499-BE69-5A55BA818A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consolidado</vt:lpstr>
      <vt:lpstr>Detalle por agencia</vt:lpstr>
      <vt:lpstr>'Reporte consolidado'!Área_de_impresión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financiero IRF-PNUD-ONU DDHH 12112025.xlsx</dc:title>
  <dc:subject/>
  <dc:creator>Contadora Proyecto</dc:creator>
  <cp:keywords/>
  <dc:description/>
  <cp:lastModifiedBy>Diana Prieto Vargas</cp:lastModifiedBy>
  <cp:revision/>
  <dcterms:created xsi:type="dcterms:W3CDTF">2023-11-14T23:35:57Z</dcterms:created>
  <dcterms:modified xsi:type="dcterms:W3CDTF">2025-11-14T14:30:04Z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0x010100A20E1B0FB969FA4DB37D3562DA9CC146</vt:lpwstr>
  </property>
  <property fmtid="{D5CDD505-2E9C-101B-9397-08002B2CF9AE}" pid="3" name="MediaServiceImageTags">
    <vt:lpwstr/>
  </property>
</Properties>
</file>