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AppData\Local\Microsoft\Windows\INetCache\Content.Outlook\SL86QKAL\"/>
    </mc:Choice>
  </mc:AlternateContent>
  <xr:revisionPtr revIDLastSave="0" documentId="13_ncr:1_{E57DD0A9-0242-4FBE-9414-AAAD06F1FD5E}" xr6:coauthVersionLast="47" xr6:coauthVersionMax="47" xr10:uidLastSave="{00000000-0000-0000-0000-000000000000}"/>
  <bookViews>
    <workbookView xWindow="-110" yWindow="-110" windowWidth="19420" windowHeight="11500"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4" l="1"/>
  <c r="F22" i="4"/>
  <c r="C23" i="4"/>
  <c r="F23" i="4"/>
  <c r="C24" i="4"/>
  <c r="F24" i="4"/>
  <c r="C8" i="4"/>
  <c r="F8" i="4"/>
  <c r="C9" i="4"/>
  <c r="F9" i="4"/>
  <c r="C10" i="4"/>
  <c r="C15" i="4" s="1"/>
  <c r="F10" i="4"/>
  <c r="C11" i="4"/>
  <c r="F11" i="4"/>
  <c r="C12" i="4"/>
  <c r="F12" i="4"/>
  <c r="C13" i="4"/>
  <c r="F13" i="4"/>
  <c r="C14" i="4"/>
  <c r="F14" i="4"/>
  <c r="H166" i="1"/>
  <c r="F15" i="4" l="1"/>
  <c r="C16" i="4"/>
  <c r="C17" i="4"/>
  <c r="H22" i="1"/>
  <c r="D186" i="1"/>
  <c r="F165" i="1"/>
  <c r="F164" i="1"/>
  <c r="F161" i="1"/>
  <c r="F160" i="1"/>
  <c r="F30" i="1"/>
  <c r="F16" i="4" l="1"/>
  <c r="F17" i="4"/>
  <c r="F166" i="1"/>
  <c r="G166" i="1"/>
  <c r="G23" i="5"/>
  <c r="F23" i="5"/>
  <c r="E23" i="5"/>
  <c r="D23" i="5"/>
  <c r="F25" i="1" l="1"/>
  <c r="F26" i="1"/>
  <c r="F27" i="1"/>
  <c r="F28" i="1"/>
  <c r="F29" i="1"/>
  <c r="F24" i="1"/>
  <c r="G31" i="1" s="1"/>
  <c r="F16" i="1"/>
  <c r="F17" i="1"/>
  <c r="F18" i="1"/>
  <c r="F19" i="1"/>
  <c r="F20" i="1"/>
  <c r="F21" i="1"/>
  <c r="F15" i="1"/>
  <c r="E22" i="1"/>
  <c r="E166" i="1"/>
  <c r="F194" i="5" s="1"/>
  <c r="G194" i="5" s="1"/>
  <c r="E31" i="1"/>
  <c r="F26" i="5" s="1"/>
  <c r="G26" i="5" s="1"/>
  <c r="F212" i="5"/>
  <c r="G212" i="5" s="1"/>
  <c r="F210" i="5"/>
  <c r="G210" i="5" s="1"/>
  <c r="F209" i="5"/>
  <c r="F208" i="5"/>
  <c r="G208" i="5" s="1"/>
  <c r="F206" i="5"/>
  <c r="G206" i="5" s="1"/>
  <c r="G201" i="5"/>
  <c r="G198" i="5"/>
  <c r="G195" i="5"/>
  <c r="G197" i="5"/>
  <c r="D206" i="5"/>
  <c r="E206" i="5" s="1"/>
  <c r="F202" i="5"/>
  <c r="G202" i="5" s="1"/>
  <c r="F34" i="5"/>
  <c r="G34" i="5" s="1"/>
  <c r="G20" i="5"/>
  <c r="G19" i="5"/>
  <c r="E19" i="5"/>
  <c r="D166" i="1"/>
  <c r="D22" i="1"/>
  <c r="G22" i="1" l="1"/>
  <c r="F31" i="1"/>
  <c r="D15" i="5"/>
  <c r="E15" i="5" s="1"/>
  <c r="F172" i="1"/>
  <c r="F15" i="5"/>
  <c r="G15" i="5" s="1"/>
  <c r="F213" i="5"/>
  <c r="F214" i="5" s="1"/>
  <c r="G214" i="5" s="1"/>
  <c r="G209" i="5"/>
  <c r="F36" i="5"/>
  <c r="G36" i="5" s="1"/>
  <c r="F173" i="1" l="1"/>
  <c r="G173" i="1" s="1"/>
  <c r="G172" i="1"/>
  <c r="G213" i="5"/>
  <c r="G215" i="5" s="1"/>
  <c r="F215" i="5"/>
  <c r="H31" i="1"/>
  <c r="D10" i="6"/>
  <c r="F174" i="1" l="1"/>
  <c r="G174" i="1" s="1"/>
  <c r="D187" i="1" s="1"/>
  <c r="D209" i="5"/>
  <c r="D212" i="5"/>
  <c r="F22" i="1" l="1"/>
  <c r="H43" i="1" l="1"/>
  <c r="H53" i="1"/>
  <c r="H63" i="1"/>
  <c r="H73" i="1"/>
  <c r="H85" i="1"/>
  <c r="H95" i="1"/>
  <c r="H105" i="1"/>
  <c r="H115" i="1"/>
  <c r="H127" i="1"/>
  <c r="H137" i="1"/>
  <c r="H147" i="1"/>
  <c r="H157" i="1"/>
  <c r="H183" i="1" s="1"/>
  <c r="H185" i="1" l="1"/>
  <c r="F181" i="1"/>
  <c r="D208" i="5" l="1"/>
  <c r="D210" i="5"/>
  <c r="D211" i="5"/>
  <c r="D207" i="5"/>
  <c r="D213" i="5" l="1"/>
  <c r="D137" i="1"/>
  <c r="F153" i="1"/>
  <c r="F156" i="1"/>
  <c r="F155" i="1"/>
  <c r="F154" i="1"/>
  <c r="F152" i="1"/>
  <c r="F151" i="1"/>
  <c r="F150" i="1"/>
  <c r="F149" i="1"/>
  <c r="F146" i="1"/>
  <c r="F145" i="1"/>
  <c r="F144" i="1"/>
  <c r="F143" i="1"/>
  <c r="F142" i="1"/>
  <c r="F141" i="1"/>
  <c r="F140" i="1"/>
  <c r="F139" i="1"/>
  <c r="F136" i="1"/>
  <c r="F135" i="1"/>
  <c r="F134" i="1"/>
  <c r="F133" i="1"/>
  <c r="F132" i="1"/>
  <c r="F131" i="1"/>
  <c r="F130" i="1"/>
  <c r="F129" i="1"/>
  <c r="F126" i="1"/>
  <c r="F125" i="1"/>
  <c r="F124" i="1"/>
  <c r="F123" i="1"/>
  <c r="F122" i="1"/>
  <c r="F121" i="1"/>
  <c r="F120" i="1"/>
  <c r="F119" i="1"/>
  <c r="F114" i="1"/>
  <c r="F113" i="1"/>
  <c r="F112" i="1"/>
  <c r="F111" i="1"/>
  <c r="F110" i="1"/>
  <c r="F109" i="1"/>
  <c r="F108" i="1"/>
  <c r="F107" i="1"/>
  <c r="F104" i="1"/>
  <c r="F103" i="1"/>
  <c r="F102" i="1"/>
  <c r="F101" i="1"/>
  <c r="F100" i="1"/>
  <c r="F99" i="1"/>
  <c r="F98" i="1"/>
  <c r="F97" i="1"/>
  <c r="F94" i="1"/>
  <c r="F93" i="1"/>
  <c r="F92" i="1"/>
  <c r="F91" i="1"/>
  <c r="F90" i="1"/>
  <c r="F89" i="1"/>
  <c r="F88" i="1"/>
  <c r="F87" i="1"/>
  <c r="F84" i="1"/>
  <c r="F83" i="1"/>
  <c r="F82" i="1"/>
  <c r="F81" i="1"/>
  <c r="F80" i="1"/>
  <c r="F79" i="1"/>
  <c r="F78" i="1"/>
  <c r="F77" i="1"/>
  <c r="F72" i="1"/>
  <c r="F71" i="1"/>
  <c r="F70" i="1"/>
  <c r="F69" i="1"/>
  <c r="F68" i="1"/>
  <c r="F67" i="1"/>
  <c r="F66" i="1"/>
  <c r="F65" i="1"/>
  <c r="F62" i="1"/>
  <c r="F61" i="1"/>
  <c r="F60" i="1"/>
  <c r="F59" i="1"/>
  <c r="F58" i="1"/>
  <c r="F57" i="1"/>
  <c r="F56" i="1"/>
  <c r="F55" i="1"/>
  <c r="F52" i="1"/>
  <c r="F51" i="1"/>
  <c r="F50" i="1"/>
  <c r="F49" i="1"/>
  <c r="F48" i="1"/>
  <c r="F47" i="1"/>
  <c r="F46" i="1"/>
  <c r="F45" i="1"/>
  <c r="F42" i="1"/>
  <c r="F41" i="1"/>
  <c r="F40" i="1"/>
  <c r="F39" i="1"/>
  <c r="F38" i="1"/>
  <c r="F37" i="1"/>
  <c r="F36" i="1"/>
  <c r="F35" i="1"/>
  <c r="D202" i="5"/>
  <c r="E201" i="5"/>
  <c r="E200" i="5"/>
  <c r="E199" i="5"/>
  <c r="E198" i="5"/>
  <c r="E197" i="5"/>
  <c r="E196" i="5"/>
  <c r="E195" i="5"/>
  <c r="D214" i="5" l="1"/>
  <c r="D215" i="5" s="1"/>
  <c r="E213" i="5"/>
  <c r="D194" i="5"/>
  <c r="E194" i="5" s="1"/>
  <c r="E202" i="5"/>
  <c r="F115" i="1"/>
  <c r="F43" i="1"/>
  <c r="F73" i="1"/>
  <c r="F105" i="1"/>
  <c r="F137" i="1"/>
  <c r="G157" i="1"/>
  <c r="F63" i="1"/>
  <c r="G147" i="1"/>
  <c r="F53" i="1"/>
  <c r="F85" i="1"/>
  <c r="F95" i="1"/>
  <c r="F127" i="1"/>
  <c r="F147" i="1"/>
  <c r="G73" i="1"/>
  <c r="G85" i="1"/>
  <c r="G105" i="1"/>
  <c r="G115" i="1"/>
  <c r="G43" i="1"/>
  <c r="G127" i="1"/>
  <c r="G53" i="1"/>
  <c r="G137" i="1"/>
  <c r="G95" i="1"/>
  <c r="G63" i="1"/>
  <c r="F157" i="1"/>
  <c r="E162" i="5"/>
  <c r="E163" i="5"/>
  <c r="E164" i="5"/>
  <c r="E165" i="5"/>
  <c r="E166" i="5"/>
  <c r="E167" i="5"/>
  <c r="E168" i="5"/>
  <c r="D169" i="5"/>
  <c r="E173" i="5"/>
  <c r="E174" i="5"/>
  <c r="E175" i="5"/>
  <c r="E176" i="5"/>
  <c r="E177" i="5"/>
  <c r="E178" i="5"/>
  <c r="E179" i="5"/>
  <c r="D180" i="5"/>
  <c r="E184" i="5"/>
  <c r="E185" i="5"/>
  <c r="E186" i="5"/>
  <c r="E187" i="5"/>
  <c r="E188" i="5"/>
  <c r="E189" i="5"/>
  <c r="E190" i="5"/>
  <c r="D191" i="5"/>
  <c r="D158" i="5"/>
  <c r="E157" i="5"/>
  <c r="E156" i="5"/>
  <c r="E155" i="5"/>
  <c r="E154" i="5"/>
  <c r="E153" i="5"/>
  <c r="E152" i="5"/>
  <c r="E151" i="5"/>
  <c r="E117" i="5"/>
  <c r="E118" i="5"/>
  <c r="E119" i="5"/>
  <c r="E120" i="5"/>
  <c r="E121" i="5"/>
  <c r="E122" i="5"/>
  <c r="E123" i="5"/>
  <c r="D124" i="5"/>
  <c r="E128" i="5"/>
  <c r="E129" i="5"/>
  <c r="E130" i="5"/>
  <c r="E131" i="5"/>
  <c r="E132" i="5"/>
  <c r="E133" i="5"/>
  <c r="E134" i="5"/>
  <c r="D135" i="5"/>
  <c r="E139" i="5"/>
  <c r="E140" i="5"/>
  <c r="E141" i="5"/>
  <c r="E142" i="5"/>
  <c r="E143" i="5"/>
  <c r="E144" i="5"/>
  <c r="E145" i="5"/>
  <c r="D146" i="5"/>
  <c r="D113" i="5"/>
  <c r="E112" i="5"/>
  <c r="E111" i="5"/>
  <c r="E110" i="5"/>
  <c r="E109" i="5"/>
  <c r="E108" i="5"/>
  <c r="E107" i="5"/>
  <c r="E106" i="5"/>
  <c r="E72" i="5"/>
  <c r="E73" i="5"/>
  <c r="E74" i="5"/>
  <c r="E75" i="5"/>
  <c r="E76" i="5"/>
  <c r="E77" i="5"/>
  <c r="E78" i="5"/>
  <c r="D79" i="5"/>
  <c r="E83" i="5"/>
  <c r="E84" i="5"/>
  <c r="E85" i="5"/>
  <c r="E86" i="5"/>
  <c r="E87" i="5"/>
  <c r="E88" i="5"/>
  <c r="E89" i="5"/>
  <c r="D90" i="5"/>
  <c r="E94" i="5"/>
  <c r="E95" i="5"/>
  <c r="E96" i="5"/>
  <c r="E97" i="5"/>
  <c r="E98" i="5"/>
  <c r="E99" i="5"/>
  <c r="E100" i="5"/>
  <c r="D101" i="5"/>
  <c r="E61" i="5"/>
  <c r="E62" i="5"/>
  <c r="E63" i="5"/>
  <c r="E64" i="5"/>
  <c r="E65" i="5"/>
  <c r="E66" i="5"/>
  <c r="E67" i="5"/>
  <c r="D68" i="5"/>
  <c r="E27" i="5"/>
  <c r="E28" i="5"/>
  <c r="E29" i="5"/>
  <c r="E30" i="5"/>
  <c r="E31" i="5"/>
  <c r="E32" i="5"/>
  <c r="E33" i="5"/>
  <c r="D34" i="5"/>
  <c r="E16" i="5"/>
  <c r="E17" i="5"/>
  <c r="E18" i="5"/>
  <c r="E20" i="5"/>
  <c r="E21" i="5"/>
  <c r="E22" i="5"/>
  <c r="D184" i="1" l="1"/>
  <c r="E184" i="1" s="1"/>
  <c r="D183" i="1"/>
  <c r="E135" i="5"/>
  <c r="E211" i="5"/>
  <c r="E180" i="5"/>
  <c r="E209" i="5"/>
  <c r="E207" i="5"/>
  <c r="E212" i="5"/>
  <c r="E210" i="5"/>
  <c r="E208" i="5"/>
  <c r="E124" i="5"/>
  <c r="E158" i="5"/>
  <c r="E169" i="5"/>
  <c r="E146" i="5"/>
  <c r="E191" i="5"/>
  <c r="E79" i="5"/>
  <c r="E113" i="5"/>
  <c r="E101" i="5"/>
  <c r="E90" i="5"/>
  <c r="E68" i="5"/>
  <c r="E34" i="5"/>
  <c r="E214" i="5" l="1"/>
  <c r="E215" i="5" s="1"/>
  <c r="D157" i="1"/>
  <c r="D183" i="5" s="1"/>
  <c r="E183" i="5" s="1"/>
  <c r="D147" i="1"/>
  <c r="D172" i="5" s="1"/>
  <c r="E172" i="5" s="1"/>
  <c r="D161" i="5"/>
  <c r="E161" i="5" s="1"/>
  <c r="D127" i="1"/>
  <c r="D115" i="1"/>
  <c r="D138" i="5" s="1"/>
  <c r="E138" i="5" s="1"/>
  <c r="D105" i="1"/>
  <c r="D127" i="5" s="1"/>
  <c r="E127" i="5" s="1"/>
  <c r="D95" i="1"/>
  <c r="D116" i="5" s="1"/>
  <c r="E116" i="5" s="1"/>
  <c r="D85" i="1"/>
  <c r="D73" i="1"/>
  <c r="D93" i="5" s="1"/>
  <c r="E93" i="5" s="1"/>
  <c r="D63" i="1"/>
  <c r="D82" i="5" s="1"/>
  <c r="E82" i="5" s="1"/>
  <c r="D53" i="1"/>
  <c r="D71" i="5" s="1"/>
  <c r="E71" i="5" s="1"/>
  <c r="D43" i="1"/>
  <c r="D31" i="1"/>
  <c r="D172" i="1" s="1"/>
  <c r="E172" i="1" s="1"/>
  <c r="E173" i="1" l="1"/>
  <c r="E174" i="1" s="1"/>
  <c r="H184" i="1" s="1"/>
  <c r="D26" i="5"/>
  <c r="E26" i="5" s="1"/>
  <c r="D105" i="5"/>
  <c r="E105" i="5" s="1"/>
  <c r="C29" i="6"/>
  <c r="D150" i="5"/>
  <c r="E150" i="5" s="1"/>
  <c r="C40" i="6"/>
  <c r="D60" i="5"/>
  <c r="E60" i="5" s="1"/>
  <c r="C18" i="6"/>
  <c r="D45" i="6" l="1"/>
  <c r="D47" i="6"/>
  <c r="D46" i="6"/>
  <c r="D43" i="6"/>
  <c r="D44" i="6"/>
  <c r="D34" i="6"/>
  <c r="D36" i="6"/>
  <c r="D32" i="6"/>
  <c r="D33" i="6"/>
  <c r="D35" i="6"/>
  <c r="D24" i="6"/>
  <c r="D25" i="6"/>
  <c r="D21" i="6"/>
  <c r="D22" i="6"/>
  <c r="D23" i="6"/>
  <c r="D12" i="6"/>
  <c r="D11" i="6"/>
  <c r="D14" i="6"/>
  <c r="D13" i="6"/>
  <c r="D173" i="1"/>
  <c r="D174" i="1" s="1"/>
  <c r="C30" i="6" l="1"/>
  <c r="C41" i="6"/>
  <c r="C19" i="6"/>
  <c r="C8" i="6"/>
  <c r="D180" i="1" l="1"/>
  <c r="D179" i="1"/>
  <c r="E179" i="1" s="1"/>
  <c r="D178" i="1"/>
  <c r="D181" i="1" l="1"/>
  <c r="E180" i="1"/>
  <c r="E178" i="1"/>
  <c r="H186" i="1" s="1"/>
  <c r="E181" i="1" l="1"/>
</calcChain>
</file>

<file path=xl/sharedStrings.xml><?xml version="1.0" encoding="utf-8"?>
<sst xmlns="http://schemas.openxmlformats.org/spreadsheetml/2006/main" count="793" uniqueCount="597">
  <si>
    <t xml:space="preserve">OUTCOME 1: </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</si>
  <si>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</si>
  <si>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</si>
  <si>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</si>
  <si>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</si>
  <si>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</si>
  <si>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</si>
  <si>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</si>
  <si>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</si>
  <si>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Instructions:</t>
  </si>
  <si>
    <t>5. Travel</t>
  </si>
  <si>
    <t>Totals</t>
  </si>
  <si>
    <r>
      <t xml:space="preserve">Any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</si>
  <si>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</si>
  <si>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</si>
  <si>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</si>
  <si>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</si>
  <si>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</si>
  <si>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</si>
  <si>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</si>
  <si>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</si>
  <si>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</si>
  <si>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</si>
  <si>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</si>
  <si>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</si>
  <si>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Recipient Agency 1</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</si>
  <si>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</si>
  <si>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</si>
  <si>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</si>
  <si>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</si>
  <si>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</si>
  <si>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</si>
  <si>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</si>
  <si>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</si>
  <si>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</si>
  <si>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</si>
  <si>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</si>
  <si>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</si>
  <si>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</si>
  <si>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</si>
  <si>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</si>
  <si>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</si>
  <si>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</si>
  <si>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</si>
  <si>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</si>
  <si>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</si>
  <si>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</si>
  <si>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</si>
  <si>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</si>
  <si>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</si>
  <si>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</si>
  <si>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</si>
  <si>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</si>
  <si>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</si>
  <si>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</si>
  <si>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</si>
  <si>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</si>
  <si>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</si>
  <si>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</si>
  <si>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</si>
  <si>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</si>
  <si>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</si>
  <si>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</si>
  <si>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</si>
  <si>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</si>
  <si>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</si>
  <si>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</si>
  <si>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</si>
  <si>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</si>
  <si>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</si>
  <si>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</si>
  <si>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</si>
  <si>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</si>
  <si>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</si>
  <si>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</si>
  <si>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</si>
  <si>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</si>
  <si>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</si>
  <si>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</si>
  <si>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</si>
  <si>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</si>
  <si>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</si>
  <si>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</si>
  <si>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</si>
  <si>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</si>
  <si>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</si>
  <si>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</si>
  <si>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</si>
  <si>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</si>
  <si>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</si>
  <si>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</si>
  <si>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</si>
  <si>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</si>
  <si>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</si>
  <si>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</si>
  <si>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</si>
  <si>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</si>
  <si>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</si>
  <si>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</si>
  <si>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</si>
  <si>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</si>
  <si>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</si>
  <si>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</si>
  <si>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</si>
  <si>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</si>
  <si>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</si>
  <si>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</si>
  <si>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</si>
  <si>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</si>
  <si>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</si>
  <si>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</si>
  <si>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</si>
  <si>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</si>
  <si>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</si>
  <si>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</si>
  <si>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</si>
  <si>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</si>
  <si>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</si>
  <si>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</si>
  <si>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</si>
  <si>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</si>
  <si>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</si>
  <si>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</si>
  <si>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</si>
  <si>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</si>
  <si>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</si>
  <si>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</si>
  <si>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</si>
  <si>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</si>
  <si>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</si>
  <si>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</si>
  <si>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</si>
  <si>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</si>
  <si>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</si>
  <si>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</si>
  <si>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</si>
  <si>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</si>
  <si>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</si>
  <si>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</si>
  <si>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</si>
  <si>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</si>
  <si>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Recipient Agency 2</t>
  </si>
  <si>
    <t>Recipient Agency 3</t>
  </si>
  <si>
    <t>Recip Agency 1</t>
  </si>
  <si>
    <t>Recip Agency 2</t>
  </si>
  <si>
    <t>Recip Agency 3</t>
  </si>
  <si>
    <t>7. General Operating and other Costs</t>
  </si>
  <si>
    <t>Output Total from Table 1</t>
  </si>
  <si>
    <t>Output 1.1</t>
  </si>
  <si>
    <t xml:space="preserve">Total </t>
  </si>
  <si>
    <t>Outcome 1</t>
  </si>
  <si>
    <t>OUTCOME 1</t>
  </si>
  <si>
    <t>Output 1.2</t>
  </si>
  <si>
    <t>Output 1.3</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</si>
  <si>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</si>
  <si>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</si>
  <si>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</si>
  <si>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</si>
  <si>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</si>
  <si>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</si>
  <si>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</si>
  <si>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</si>
  <si>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</si>
  <si>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</si>
  <si>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</si>
  <si>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</si>
  <si>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</si>
  <si>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</si>
  <si>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</si>
  <si>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</si>
  <si>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</si>
  <si>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</si>
  <si>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</si>
  <si>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</si>
  <si>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</si>
  <si>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</si>
  <si>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</si>
  <si>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</si>
  <si>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</si>
  <si>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</si>
  <si>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</si>
  <si>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</si>
  <si>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</si>
  <si>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</si>
  <si>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</si>
  <si>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</si>
  <si>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</si>
  <si>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</si>
  <si>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</si>
  <si>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</si>
  <si>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</si>
  <si>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</si>
  <si>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</si>
  <si>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</si>
  <si>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</si>
  <si>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</si>
  <si>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</si>
  <si>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</si>
  <si>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</si>
  <si>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</si>
  <si>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</si>
  <si>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</si>
  <si>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</si>
  <si>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</si>
  <si>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</si>
  <si>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</si>
  <si>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</si>
  <si>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</si>
  <si>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</si>
  <si>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</si>
  <si>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</si>
  <si>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</si>
  <si>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</si>
  <si>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</si>
  <si>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</si>
  <si>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</si>
  <si>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</si>
  <si>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</si>
  <si>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</si>
  <si>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</si>
  <si>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</si>
  <si>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</si>
  <si>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</si>
  <si>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</si>
  <si>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</si>
  <si>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</si>
  <si>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</si>
  <si>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</si>
  <si>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</si>
  <si>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</si>
  <si>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</si>
  <si>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</si>
  <si>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</si>
  <si>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</si>
  <si>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</si>
  <si>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</si>
  <si>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</si>
  <si>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</si>
  <si>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</si>
  <si>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</si>
  <si>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</si>
  <si>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</si>
  <si>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</si>
  <si>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</si>
  <si>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</si>
  <si>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</si>
  <si>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</si>
  <si>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</si>
  <si>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</si>
  <si>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</si>
  <si>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</si>
  <si>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</si>
  <si>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</si>
  <si>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</si>
  <si>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</si>
  <si>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</si>
  <si>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</si>
  <si>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</si>
  <si>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</si>
  <si>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</si>
  <si>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</si>
  <si>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</si>
  <si>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</si>
  <si>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</si>
  <si>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</si>
  <si>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</si>
  <si>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</si>
  <si>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</si>
  <si>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</si>
  <si>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</si>
  <si>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</si>
  <si>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</si>
  <si>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</si>
  <si>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</si>
  <si>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</si>
  <si>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</si>
  <si>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</si>
  <si>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</si>
  <si>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</si>
  <si>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</si>
  <si>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</si>
  <si>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</si>
  <si>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</si>
  <si>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</si>
  <si>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</si>
  <si>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</si>
  <si>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</si>
  <si>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</si>
  <si>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</si>
  <si>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</si>
  <si>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</si>
  <si>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</si>
  <si>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</si>
  <si>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</si>
  <si>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</si>
  <si>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</si>
  <si>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</si>
  <si>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</si>
  <si>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</si>
  <si>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</si>
  <si>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</si>
  <si>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</si>
  <si>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</si>
  <si>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</si>
  <si>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</si>
  <si>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</si>
  <si>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</si>
  <si>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</si>
  <si>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</si>
  <si>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</si>
  <si>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</si>
  <si>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</si>
  <si>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</si>
  <si>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</si>
  <si>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</si>
  <si>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</si>
  <si>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</si>
  <si>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</si>
  <si>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</si>
  <si>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</si>
  <si>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</si>
  <si>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</si>
  <si>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</si>
  <si>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</si>
  <si>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</si>
  <si>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</si>
  <si>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</si>
  <si>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</si>
  <si>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</si>
  <si>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</si>
  <si>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</si>
  <si>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</si>
  <si>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</si>
  <si>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</si>
  <si>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</si>
  <si>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</si>
  <si>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</si>
  <si>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</si>
  <si>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</si>
  <si>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</si>
  <si>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</si>
  <si>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</si>
  <si>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</si>
  <si>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</si>
  <si>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</si>
  <si>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</si>
  <si>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</si>
  <si>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</si>
  <si>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</si>
  <si>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</si>
  <si>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</si>
  <si>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</si>
  <si>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</si>
  <si>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</si>
  <si>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</si>
  <si>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</si>
  <si>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</si>
  <si>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</si>
  <si>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</si>
  <si>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</si>
  <si>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</si>
  <si>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</si>
  <si>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</si>
  <si>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</si>
  <si>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</si>
  <si>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</si>
  <si>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</si>
  <si>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</si>
  <si>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</si>
  <si>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</si>
  <si>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</si>
  <si>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</si>
  <si>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</si>
  <si>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</si>
  <si>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</si>
  <si>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</si>
  <si>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</si>
  <si>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</si>
  <si>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</si>
  <si>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</si>
  <si>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</si>
  <si>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</si>
  <si>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</si>
  <si>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</si>
  <si>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</si>
  <si>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</si>
  <si>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</si>
  <si>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</si>
  <si>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</si>
  <si>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</si>
  <si>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</si>
  <si>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</si>
  <si>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</si>
  <si>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</si>
  <si>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</si>
  <si>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</si>
  <si>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</si>
  <si>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</si>
  <si>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</si>
  <si>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</si>
  <si>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</si>
  <si>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</si>
  <si>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</si>
  <si>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</si>
  <si>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</si>
  <si>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</si>
  <si>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</si>
  <si>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</si>
  <si>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</si>
  <si>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</si>
  <si>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</si>
  <si>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</si>
  <si>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</si>
  <si>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</si>
  <si>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</si>
  <si>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</si>
  <si>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</si>
  <si>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</si>
  <si>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</si>
  <si>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</si>
  <si>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</si>
  <si>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</si>
  <si>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</si>
  <si>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</si>
  <si>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</si>
  <si>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</si>
  <si>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</si>
  <si>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</si>
  <si>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</si>
  <si>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</si>
  <si>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</si>
  <si>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</si>
  <si>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</si>
  <si>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</si>
  <si>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</si>
  <si>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</si>
  <si>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</si>
  <si>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</si>
  <si>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</si>
  <si>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</si>
  <si>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</si>
  <si>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</si>
  <si>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</si>
  <si>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</si>
  <si>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</si>
  <si>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</si>
  <si>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</si>
  <si>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</si>
  <si>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</si>
  <si>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</si>
  <si>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</si>
  <si>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</si>
  <si>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</si>
  <si>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</si>
  <si>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</si>
  <si>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</si>
  <si>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</si>
  <si>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</si>
  <si>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</si>
  <si>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</si>
  <si>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</si>
  <si>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</si>
  <si>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</si>
  <si>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</si>
  <si>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</si>
  <si>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</si>
  <si>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</si>
  <si>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</si>
  <si>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</si>
  <si>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</si>
  <si>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</si>
  <si>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</si>
  <si>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</si>
  <si>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</si>
  <si>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</si>
  <si>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</si>
  <si>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</si>
  <si>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</si>
  <si>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</si>
  <si>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</si>
  <si>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</si>
  <si>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</si>
  <si>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</si>
  <si>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</si>
  <si>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</si>
  <si>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</si>
  <si>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</si>
  <si>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</si>
  <si>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</si>
  <si>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</si>
  <si>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</si>
  <si>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</si>
  <si>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</si>
  <si>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</si>
  <si>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</si>
  <si>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</si>
  <si>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</si>
  <si>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</si>
  <si>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</si>
  <si>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</si>
  <si>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</si>
  <si>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</si>
  <si>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</si>
  <si>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</si>
  <si>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</si>
  <si>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</si>
  <si>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</si>
  <si>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</si>
  <si>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</si>
  <si>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Additional Operational Costs</t>
  </si>
  <si>
    <t>Total Additional Costs</t>
  </si>
  <si>
    <t>Monitoring budget</t>
  </si>
  <si>
    <t>Additional Costs</t>
  </si>
  <si>
    <t>Additional Cost Totals from Table 1</t>
  </si>
  <si>
    <t>Total:</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</si>
  <si>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</si>
  <si>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</si>
  <si>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</si>
  <si>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</si>
  <si>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</si>
  <si>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</si>
  <si>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</si>
  <si>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1. Only fill in white cells. Grey cells are locked and/or contain spreadsheet formulas.
2. Complete both Sheet 1 and Sheet 2. 
     a) </t>
    </r>
    <r>
      <rPr>
        <sz val="16"/>
        <color theme="1"/>
        <rFont val="Calibri"/>
        <family val="2"/>
        <scheme val="minor"/>
      </rPr>
      <t>First, prepare a budget organized by</t>
    </r>
    <r>
      <rPr>
        <b/>
        <sz val="16"/>
        <color theme="1"/>
        <rFont val="Calibri"/>
        <family val="2"/>
        <scheme val="minor"/>
      </rPr>
      <t xml:space="preserve"> activity/output/outcome</t>
    </r>
    <r>
      <rPr>
        <sz val="16"/>
        <color theme="1"/>
        <rFont val="Calibri"/>
        <family val="2"/>
        <scheme val="minor"/>
      </rPr>
      <t xml:space="preserve"> in </t>
    </r>
    <r>
      <rPr>
        <b/>
        <sz val="16"/>
        <color theme="1"/>
        <rFont val="Calibri"/>
        <family val="2"/>
        <scheme val="minor"/>
      </rPr>
      <t xml:space="preserve">Sheet 1. </t>
    </r>
    <r>
      <rPr>
        <sz val="16"/>
        <color theme="1"/>
        <rFont val="Calibri"/>
        <family val="2"/>
        <scheme val="minor"/>
      </rPr>
      <t>(Activity amounts can be indicative estimates.)</t>
    </r>
    <r>
      <rPr>
        <b/>
        <sz val="16"/>
        <color theme="1"/>
        <rFont val="Calibri"/>
        <family val="2"/>
        <scheme val="minor"/>
      </rPr>
      <t xml:space="preserve"> </t>
    </r>
    <r>
      <rPr>
        <sz val="16"/>
        <color theme="1"/>
        <rFont val="Calibri"/>
        <family val="2"/>
        <scheme val="minor"/>
      </rPr>
      <t xml:space="preserve"> 
    </t>
    </r>
    <r>
      <rPr>
        <b/>
        <sz val="16"/>
        <color theme="1"/>
        <rFont val="Calibri"/>
        <family val="2"/>
        <scheme val="minor"/>
      </rPr>
      <t xml:space="preserve"> b) </t>
    </r>
    <r>
      <rPr>
        <sz val="16"/>
        <color theme="1"/>
        <rFont val="Calibri"/>
        <family val="2"/>
        <scheme val="minor"/>
      </rPr>
      <t xml:space="preserve">Then, divide each </t>
    </r>
    <r>
      <rPr>
        <b/>
        <sz val="16"/>
        <color theme="1"/>
        <rFont val="Calibri"/>
        <family val="2"/>
        <scheme val="minor"/>
      </rPr>
      <t>output</t>
    </r>
    <r>
      <rPr>
        <sz val="16"/>
        <color theme="1"/>
        <rFont val="Calibri"/>
        <family val="2"/>
        <scheme val="minor"/>
      </rPr>
      <t xml:space="preserve"> budget along </t>
    </r>
    <r>
      <rPr>
        <b/>
        <sz val="16"/>
        <color theme="1"/>
        <rFont val="Calibri"/>
        <family val="2"/>
        <scheme val="minor"/>
      </rPr>
      <t xml:space="preserve">UN Budget Categories </t>
    </r>
    <r>
      <rPr>
        <sz val="16"/>
        <color theme="1"/>
        <rFont val="Calibri"/>
        <family val="2"/>
        <scheme val="minor"/>
      </rPr>
      <t xml:space="preserve">in </t>
    </r>
    <r>
      <rPr>
        <b/>
        <sz val="16"/>
        <color theme="1"/>
        <rFont val="Calibri"/>
        <family val="2"/>
        <scheme val="minor"/>
      </rPr>
      <t>Sheet 2</t>
    </r>
    <r>
      <rPr>
        <sz val="16"/>
        <color theme="1"/>
        <rFont val="Calibri"/>
        <family val="2"/>
        <scheme val="minor"/>
      </rPr>
      <t>.
3. Be sure to include</t>
    </r>
    <r>
      <rPr>
        <b/>
        <sz val="16"/>
        <color theme="1"/>
        <rFont val="Calibri"/>
        <family val="2"/>
        <scheme val="minor"/>
      </rPr>
      <t xml:space="preserve"> % towards Gender Equality and Women's Empowerment
3. Do not use Sheet 4 or 5, </t>
    </r>
    <r>
      <rPr>
        <sz val="16"/>
        <color theme="1"/>
        <rFont val="Calibri"/>
        <family val="2"/>
        <scheme val="minor"/>
      </rPr>
      <t>which are for MPTF and PBF use.</t>
    </r>
    <r>
      <rPr>
        <b/>
        <sz val="16"/>
        <color theme="1"/>
        <rFont val="Calibri"/>
        <family val="2"/>
        <scheme val="minor"/>
      </rPr>
      <t xml:space="preserve"> 
4. Leave blank</t>
    </r>
    <r>
      <rPr>
        <sz val="16"/>
        <color theme="1"/>
        <rFont val="Calibri"/>
        <family val="2"/>
        <scheme val="minor"/>
      </rPr>
      <t xml:space="preserve"> any Organizations/Outcomes/Outputs/Activities that aren't needed</t>
    </r>
    <r>
      <rPr>
        <b/>
        <sz val="16"/>
        <color theme="1"/>
        <rFont val="Calibri"/>
        <family val="2"/>
        <scheme val="minor"/>
      </rPr>
      <t xml:space="preserve">. DO NOT delete cells.
</t>
    </r>
    <r>
      <rPr>
        <sz val="16"/>
        <color theme="1"/>
        <rFont val="Calibri"/>
        <family val="2"/>
        <scheme val="minor"/>
      </rPr>
      <t xml:space="preserve">5. </t>
    </r>
    <r>
      <rPr>
        <b/>
        <sz val="16"/>
        <color theme="1"/>
        <rFont val="Calibri"/>
        <family val="2"/>
        <scheme val="minor"/>
      </rPr>
      <t>Do not adjust tranche amounts</t>
    </r>
    <r>
      <rPr>
        <sz val="16"/>
        <color theme="1"/>
        <rFont val="Calibri"/>
        <family val="2"/>
        <scheme val="minor"/>
      </rPr>
      <t xml:space="preserve"> without consulting PBSO.</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</si>
  <si>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</si>
  <si>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</si>
  <si>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</si>
  <si>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</si>
  <si>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t>Total Expenditure</t>
  </si>
  <si>
    <t>Third Tranche:</t>
  </si>
  <si>
    <t>Additional personnel costs (Salary of  staff)</t>
  </si>
  <si>
    <t>The JSC supported for strategic oversight and communication of the PBF portfolio in Kyrgyzstan</t>
  </si>
  <si>
    <t xml:space="preserve">Organize regular PBF JSC meetings (logistics etc.) </t>
  </si>
  <si>
    <t xml:space="preserve">Regular (quarterly) meetings of the RUNO's technical coordination group to review the projects' progress also in relation to the SRF (including field meetings)  </t>
  </si>
  <si>
    <t>Activity 1.2.3.</t>
  </si>
  <si>
    <t>Activity 1.2.4.</t>
  </si>
  <si>
    <t>Activity 1.2.5.</t>
  </si>
  <si>
    <t xml:space="preserve">PBF Secretariat </t>
  </si>
  <si>
    <t>Organize awareness raising for JSC members on peacebuilding issues (3 workshops within monitoring visits)</t>
  </si>
  <si>
    <t>Supporting regional exchanges and participation of JSC members in peace-related events</t>
  </si>
  <si>
    <t>Organize thematic international-development partners-government-civil society dialogue platforms on the peacebuilding issues (eg. civic space, polarization, partnerships etc.) (three 1-day events)</t>
  </si>
  <si>
    <t>Organize deep-dive coordination workshops with RUNOs and NUNOs to align the implementation and progress of PBF projects with relevant national programmes and projects (eg. RUNO's "Social Cohesion" project with the Kyrgyz Jarany Concept) (two 1.5 day workshops)</t>
  </si>
  <si>
    <t>Design and implement portfolio M&amp;E strategy and tools (consultancies); monitoring of SRF indicators through consultancies, surveys, FGDs</t>
  </si>
  <si>
    <t>Design and implement a strategic communication and visibility plan; advise RUNO/NUNO for planning and production of dissemination products (eg. success stories); design visibility and comms materials (including on GEWE)</t>
  </si>
  <si>
    <t>The PBF programming is strengthened and aligned to peace priorities in the country through enhanced relevance, synergies between projects, effective, quality and timely coordination, monitoring and evaluation, reporting, as well as communication.</t>
  </si>
  <si>
    <t xml:space="preserve">The coordination, monitoring and evaluation, reporting and communication of the results of the PBF portfolio are carried out by the PBF Secretariat to allow for more effective implementation of peacebuilding interventions. </t>
  </si>
  <si>
    <t>Activity 1.2.1.</t>
  </si>
  <si>
    <t>Activity 1.3.1.</t>
  </si>
  <si>
    <t>Activity 1.2.2.</t>
  </si>
  <si>
    <t>Output 1:</t>
  </si>
  <si>
    <t>Output 2:</t>
  </si>
  <si>
    <t>Activity 2.1.3.</t>
  </si>
  <si>
    <t>Activity 2.1.4.</t>
  </si>
  <si>
    <t>Activity 2.1.5.</t>
  </si>
  <si>
    <t>Activity 2.2.1.</t>
  </si>
  <si>
    <t xml:space="preserve">Supporting learning and adaptation of PBF Projects in Kyrgyzstan; summarizing lessons learnt of peacebuilding (external expertise); Document lessons and disseminate knowledge products </t>
  </si>
  <si>
    <t xml:space="preserve">Activity 2.2.2. </t>
  </si>
  <si>
    <t xml:space="preserve">Conduct coordination retreats for PBF implementers  (RUNO and NUNO) to review the project's TOC also in relation to the SRF, adapt and modify based on need  and learning  (two, 3-day workshops) </t>
  </si>
  <si>
    <t>Services for functioning of the Secretariat (office rent, utilities, equipment)</t>
  </si>
  <si>
    <t>expenditures GEWE</t>
  </si>
  <si>
    <t>Activity 1.4.1.</t>
  </si>
  <si>
    <t>Context analysis and a forward-looking prioritization to support potential peacebuilding advancements (incl. border agreement) within the priorities of the PBF Strategic Results Framework (SRF)</t>
  </si>
  <si>
    <t>Organize thought platforms, thematic engagement (conferences) as well as capacity building with the government and civil society, review peacebuilding priorities, results and lessons learnt from PBF projects and beyond  (2 workshops with possible invitation of CSO representatives from the Central Asian region)</t>
  </si>
  <si>
    <t xml:space="preserve">Portfolio evaluation </t>
  </si>
  <si>
    <t>Recipient Organization 1 (Revised)</t>
  </si>
  <si>
    <t>Total (Revised)</t>
  </si>
  <si>
    <t>PBF Secretariat (Revised)</t>
  </si>
  <si>
    <t>Total (Revisedl)</t>
  </si>
  <si>
    <t>Totals (Revised)</t>
  </si>
  <si>
    <t>Capacity-building activities for PBF implementers (RUNOs and NUNOs) on peacebuilding, conflict sensitive programming, M&amp;E, communications, Climate Peace and Security, GEWER and PBF Gender Marker. (two 3-day workshops and one 2-day workshop)</t>
  </si>
  <si>
    <t>PBF Secretariat Staff Salaries (Manager, M&amp;E Officer at IUNV level and Admin Associate at NPSA contract)</t>
  </si>
  <si>
    <t xml:space="preserve">Baseline and endline review </t>
  </si>
  <si>
    <t>Budget for independent final portfolio evaluation</t>
  </si>
  <si>
    <t>JSC meetings 2023 - 2024 (conference services, translation services)</t>
  </si>
  <si>
    <t>Salaries</t>
  </si>
  <si>
    <t>Office premises rent, office equipment, stationery, ITM services and mobile communication services</t>
  </si>
  <si>
    <t>PBF Chief Visit to the KR (conference costs, translation services, travel costs)
DPPA ECAD Director's visit to the KR (travel costs)
RUNO's meetings 2023-2024-2025 (conference costs)</t>
  </si>
  <si>
    <t>Workshop on development the monitoring framework for PBF’s Portfolio Strategic Results (conference services, international consultant fees as facilitator, translation services, travel costs)
Visit to Osh and Batken provinces related to UN PBF joint programmes implemented locally (travel costs, translation services)
Participation in Climate, Peace and Security Programming Training in Turin (travel costs)
Training for PRF Support Group (translation costs)
Visit to Batken (translation services, travel costs)
Climate, Peace and Security workshop (conference services, equipment rent and travel costs)
PBF COP Meeting (travel costs)</t>
  </si>
  <si>
    <t>Conduct monitoring of the PBF project progress by the JSC and PBF donors through field visits, thematic meetings and expert engagement  (three 3-day field visits of a groups of up to 15 people)</t>
  </si>
  <si>
    <t>Delivery Rate (out of first tranche):</t>
  </si>
  <si>
    <t>Recipient Organization 1</t>
  </si>
  <si>
    <t>PBF Secretariat Budget</t>
  </si>
  <si>
    <t>REVISED
PBF Secretariat Budget
 (cost-extension)</t>
  </si>
  <si>
    <t>Meetings of the UN Peace &amp; Development Dialogue Group (PDDG) 2023-2025</t>
  </si>
  <si>
    <t>Agrohackaton Programme (travel costs)
Biannual meeting with PBF CBP (travel costs)
GPI launch and Exchange visit to UZB (travel costs)
Workshop on planning localization phase of PBF project and Localization Review meeting (conference costs, translation services)
UN RCO Retreat (travel costs)
UNCT Retreat (travel costs)
Portfolio Wide Monitoring meeting (conference costs)</t>
  </si>
  <si>
    <t>Coordination meeting for Peacebuilding Hub members 2023 (conference services)
Peace week / Yntymak 2023 (conference services, translation services)
Peacebuilding Hub Q3 meeting (travel costs)
UNCT meeting (travel costs and translation services)
Conflict sensitivity analysis (conference services, travel costs)
Peace week / Yntymak 2024 (national consultant)
Peacebuilding Hub Coordination Meeting 2025 (conference services)</t>
  </si>
  <si>
    <t>Portfolio-level monitoring framework (international consultant fees)
Monitoring missions (outcome harvesting) of PBF projects (travel costs)</t>
  </si>
  <si>
    <t>Peace Week  Yntymak 2024 (translation services)
Peace Week Yntymak 2025 (conference services, translation services)
Fergana Peace Forum (travel costs)</t>
  </si>
  <si>
    <t>Visibility items design and production for PBF activities
Art installation and performance on peacebuilding for UN Day 2024-2025</t>
  </si>
  <si>
    <t>Wokshop on programme adaptation and conflict sensitivity (conference costs, travel costs, translation services, international consultant fee as facilitator)</t>
  </si>
  <si>
    <t>PBF Secretariat</t>
  </si>
  <si>
    <t>Delivery Rate (before cost extension):</t>
  </si>
  <si>
    <t>Delivery rate (with cost extension):</t>
  </si>
  <si>
    <t>Total (revised)</t>
  </si>
  <si>
    <t>% Towards GEWE (with cost extension)</t>
  </si>
  <si>
    <r>
      <t xml:space="preserve">$ Towards GEWE </t>
    </r>
    <r>
      <rPr>
        <sz val="11"/>
        <color theme="1"/>
        <rFont val="Calibri"/>
        <family val="2"/>
        <scheme val="minor"/>
      </rPr>
      <t>(includes indirect costs)</t>
    </r>
    <r>
      <rPr>
        <b/>
        <sz val="11"/>
        <color theme="1"/>
        <rFont val="Calibri"/>
        <family val="2"/>
        <charset val="204"/>
        <scheme val="minor"/>
      </rPr>
      <t xml:space="preserve"> with cost extension</t>
    </r>
  </si>
  <si>
    <r>
      <t xml:space="preserve">$ Towards M&amp;E </t>
    </r>
    <r>
      <rPr>
        <sz val="11"/>
        <color theme="1"/>
        <rFont val="Calibri"/>
        <family val="2"/>
        <scheme val="minor"/>
      </rPr>
      <t>(includes indirect costs)</t>
    </r>
    <r>
      <rPr>
        <b/>
        <sz val="11"/>
        <color theme="1"/>
        <rFont val="Calibri"/>
        <family val="2"/>
        <scheme val="minor"/>
      </rPr>
      <t xml:space="preserve">  with cost extension</t>
    </r>
  </si>
  <si>
    <t>% Towards M&amp;E  with cost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</si>
</sst>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Red]\(&quot;$&quot;#,##0\)"/>
    <numFmt numFmtId="165" formatCode="_(&quot;$&quot;* #,##0.00_);_(&quot;$&quot;* \(#,##0.00\);_(&quot;$&quot;* &quot;-&quot;??_);_(@_)"/>
    <numFmt numFmtId="166" formatCode="_-* #,##0.00\ _с_о_м_-;\-* #,##0.00\ _с_о_м_-;_-* &quot;-&quot;??\ _с_о_м_-;_-@_-"/>
    <numFmt numFmtId="167" formatCode="_(&quot;$&quot;* #,##0.0_);_(&quot;$&quot;* \(#,##0.0\);_(&quot;$&quot;* &quot;-&quot;??_);_(@_)"/>
    <numFmt numFmtId="168" formatCode="#,##0.00_ ;\-#,##0.00\ "/>
    <numFmt numFmtId="169" formatCode="0.000000%"/>
    <numFmt numFmtId="170" formatCode="[$$-409]#,##0.00"/>
  </numFmts>
  <fonts count="3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
      <b/>
      <sz val="12"/>
      <color theme="1"/>
      <name val="Calibri"/>
      <family val="2"/>
      <charset val="204"/>
      <scheme val="minor"/>
    </font>
    <font>
      <sz val="12"/>
      <name val="Calibri"/>
      <family val="2"/>
      <scheme val="minor"/>
    </font>
    <font>
      <b/>
      <sz val="12"/>
      <name val="Calibri"/>
      <family val="2"/>
      <scheme val="minor"/>
    </font>
    <font>
      <i/>
      <sz val="11"/>
      <color theme="1"/>
      <name val="Calibri"/>
      <family val="2"/>
      <charset val="204"/>
      <scheme val="minor"/>
    </font>
    <font>
      <i/>
      <sz val="12"/>
      <color theme="1"/>
      <name val="Calibri"/>
      <family val="2"/>
      <charset val="204"/>
      <scheme val="minor"/>
    </font>
    <font>
      <b/>
      <i/>
      <sz val="12"/>
      <color theme="1"/>
      <name val="Calibri"/>
      <family val="2"/>
      <charset val="204"/>
      <scheme val="minor"/>
    </font>
    <font>
      <sz val="12"/>
      <color rgb="FFFF0000"/>
      <name val="Calibri"/>
      <family val="2"/>
      <scheme val="minor"/>
    </font>
    <font>
      <b/>
      <sz val="12"/>
      <color rgb="FFFF0000"/>
      <name val="Calibri"/>
      <family val="2"/>
      <charset val="204"/>
      <scheme val="minor"/>
    </font>
    <font>
      <b/>
      <sz val="12"/>
      <name val="Calibri"/>
      <family val="2"/>
      <charset val="204"/>
      <scheme val="minor"/>
    </font>
    <font>
      <sz val="12"/>
      <name val="Calibri"/>
      <family val="2"/>
      <charset val="204"/>
      <scheme val="minor"/>
    </font>
    <font>
      <sz val="12"/>
      <color theme="1"/>
      <name val="Calibri"/>
      <family val="2"/>
      <charset val="204"/>
      <scheme val="minor"/>
    </font>
    <font>
      <b/>
      <sz val="12"/>
      <color rgb="FFFF0000"/>
      <name val="Calibri"/>
      <family val="2"/>
      <scheme val="minor"/>
    </font>
    <font>
      <sz val="11"/>
      <name val="Calibri"/>
      <family val="2"/>
      <charset val="204"/>
      <scheme val="minor"/>
    </font>
    <font>
      <b/>
      <sz val="11"/>
      <color theme="1"/>
      <name val="Calibri"/>
      <family val="2"/>
      <charset val="204"/>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00"/>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5" fontId="5" fillId="0" borderId="0" applyFont="0" applyFill="0" applyBorder="0" applyAlignment="0" applyProtection="0"/>
    <xf numFmtId="9" fontId="5" fillId="0" borderId="0" applyFont="0" applyFill="0" applyBorder="0" applyAlignment="0" applyProtection="0"/>
  </cellStyleXfs>
  <cellXfs count="351">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165"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165"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6" fillId="3" borderId="0" xfId="0" applyFont="1" applyFill="1" applyAlignment="1">
      <alignment vertical="center" wrapText="1"/>
    </xf>
    <xf numFmtId="0" fontId="6" fillId="0" borderId="3" xfId="0" applyFont="1" applyBorder="1" applyAlignment="1" applyProtection="1">
      <alignment horizontal="left" vertical="top" wrapText="1"/>
      <protection locked="0"/>
    </xf>
    <xf numFmtId="165" fontId="6" fillId="0" borderId="3" xfId="1" applyFont="1" applyBorder="1" applyAlignment="1" applyProtection="1">
      <alignment horizontal="center" vertical="center" wrapText="1"/>
      <protection locked="0"/>
    </xf>
    <xf numFmtId="165" fontId="6" fillId="3" borderId="3" xfId="1" applyFont="1" applyFill="1" applyBorder="1" applyAlignment="1" applyProtection="1">
      <alignment horizontal="center" vertical="center" wrapText="1"/>
      <protection locked="0"/>
    </xf>
    <xf numFmtId="165"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5" fontId="8"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165" fontId="6" fillId="3" borderId="0" xfId="1" applyFont="1" applyFill="1" applyBorder="1" applyAlignment="1" applyProtection="1">
      <alignment vertical="center" wrapText="1"/>
    </xf>
    <xf numFmtId="165" fontId="6" fillId="3" borderId="0" xfId="1" applyFont="1" applyFill="1" applyBorder="1" applyAlignment="1" applyProtection="1">
      <alignment vertical="center" wrapText="1"/>
      <protection locked="0"/>
    </xf>
    <xf numFmtId="165"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5" fontId="2" fillId="2" borderId="13" xfId="1" applyFont="1" applyFill="1" applyBorder="1" applyAlignment="1">
      <alignment vertical="center" wrapText="1"/>
    </xf>
    <xf numFmtId="165"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165"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6" fillId="2" borderId="3" xfId="0" applyFont="1" applyFill="1" applyBorder="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5" fontId="2" fillId="4" borderId="3" xfId="1" applyFont="1" applyFill="1" applyBorder="1" applyAlignment="1" applyProtection="1">
      <alignment wrapText="1"/>
    </xf>
    <xf numFmtId="165" fontId="6" fillId="3" borderId="0" xfId="0" applyNumberFormat="1" applyFont="1" applyFill="1" applyAlignment="1">
      <alignment vertical="center" wrapText="1"/>
    </xf>
    <xf numFmtId="165" fontId="2" fillId="0" borderId="0" xfId="0" applyNumberFormat="1" applyFont="1" applyAlignment="1">
      <alignment wrapText="1"/>
    </xf>
    <xf numFmtId="165" fontId="7" fillId="0" borderId="0" xfId="1" applyFont="1" applyFill="1" applyBorder="1" applyAlignment="1">
      <alignment horizontal="right" vertical="center" wrapText="1"/>
    </xf>
    <xf numFmtId="0" fontId="2" fillId="2" borderId="35" xfId="0" applyFont="1" applyFill="1" applyBorder="1" applyAlignment="1">
      <alignment horizontal="center" wrapText="1"/>
    </xf>
    <xf numFmtId="165" fontId="2" fillId="2" borderId="3" xfId="0" applyNumberFormat="1" applyFont="1" applyFill="1" applyBorder="1" applyAlignment="1">
      <alignment wrapText="1"/>
    </xf>
    <xf numFmtId="0" fontId="7" fillId="2" borderId="35" xfId="0" applyFont="1" applyFill="1" applyBorder="1" applyAlignment="1">
      <alignment vertical="center" wrapText="1"/>
    </xf>
    <xf numFmtId="165" fontId="2" fillId="2" borderId="35" xfId="0" applyNumberFormat="1" applyFont="1" applyFill="1" applyBorder="1" applyAlignment="1">
      <alignment wrapText="1"/>
    </xf>
    <xf numFmtId="0" fontId="2" fillId="2" borderId="13" xfId="0" applyFont="1" applyFill="1" applyBorder="1" applyAlignment="1">
      <alignment horizontal="left" wrapText="1"/>
    </xf>
    <xf numFmtId="165" fontId="2" fillId="2" borderId="13" xfId="0" applyNumberFormat="1" applyFont="1" applyFill="1" applyBorder="1" applyAlignment="1">
      <alignment horizontal="center" wrapText="1"/>
    </xf>
    <xf numFmtId="165" fontId="2" fillId="2" borderId="13" xfId="0" applyNumberFormat="1" applyFont="1" applyFill="1" applyBorder="1" applyAlignment="1">
      <alignment wrapText="1"/>
    </xf>
    <xf numFmtId="165" fontId="2" fillId="4" borderId="3" xfId="1" applyFont="1" applyFill="1" applyBorder="1" applyAlignment="1">
      <alignment wrapText="1"/>
    </xf>
    <xf numFmtId="0" fontId="2" fillId="3" borderId="36" xfId="0" applyFont="1" applyFill="1" applyBorder="1" applyAlignment="1">
      <alignment horizontal="left" wrapText="1"/>
    </xf>
    <xf numFmtId="0" fontId="2" fillId="3" borderId="37" xfId="0" applyFont="1" applyFill="1" applyBorder="1" applyAlignment="1">
      <alignment horizontal="left" wrapText="1"/>
    </xf>
    <xf numFmtId="0" fontId="2" fillId="3" borderId="38" xfId="0" applyFont="1" applyFill="1" applyBorder="1" applyAlignment="1">
      <alignment horizontal="lef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165" fontId="2" fillId="2" borderId="34" xfId="0" applyNumberFormat="1" applyFont="1" applyFill="1" applyBorder="1" applyAlignment="1">
      <alignment wrapText="1"/>
    </xf>
    <xf numFmtId="165" fontId="2" fillId="2" borderId="9" xfId="0" applyNumberFormat="1" applyFont="1" applyFill="1" applyBorder="1" applyAlignment="1">
      <alignment wrapText="1"/>
    </xf>
    <xf numFmtId="0" fontId="2" fillId="2" borderId="11" xfId="0" applyFont="1" applyFill="1" applyBorder="1" applyAlignment="1">
      <alignment horizontal="center" wrapText="1"/>
    </xf>
    <xf numFmtId="165" fontId="6" fillId="2" borderId="35" xfId="0" applyNumberFormat="1" applyFont="1" applyFill="1" applyBorder="1" applyAlignment="1">
      <alignment wrapText="1"/>
    </xf>
    <xf numFmtId="165" fontId="6" fillId="2" borderId="13" xfId="0" applyNumberFormat="1" applyFont="1" applyFill="1" applyBorder="1" applyAlignment="1">
      <alignment wrapText="1"/>
    </xf>
    <xf numFmtId="0" fontId="6"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5" fontId="0" fillId="2" borderId="14" xfId="0" applyNumberFormat="1" applyFill="1" applyBorder="1" applyAlignment="1">
      <alignment vertical="center"/>
    </xf>
    <xf numFmtId="165" fontId="6" fillId="0" borderId="35" xfId="0" applyNumberFormat="1" applyFont="1" applyBorder="1" applyAlignment="1" applyProtection="1">
      <alignment wrapText="1"/>
      <protection locked="0"/>
    </xf>
    <xf numFmtId="165" fontId="6" fillId="0" borderId="3" xfId="0" applyNumberFormat="1" applyFont="1" applyBorder="1" applyAlignment="1" applyProtection="1">
      <alignment wrapText="1"/>
      <protection locked="0"/>
    </xf>
    <xf numFmtId="0" fontId="2" fillId="2" borderId="3" xfId="0" applyFont="1" applyFill="1" applyBorder="1" applyAlignment="1">
      <alignment vertical="center" wrapText="1"/>
    </xf>
    <xf numFmtId="165" fontId="2" fillId="2" borderId="3" xfId="1" applyFont="1" applyFill="1" applyBorder="1" applyAlignment="1" applyProtection="1">
      <alignment vertical="center" wrapText="1"/>
    </xf>
    <xf numFmtId="165" fontId="2" fillId="2" borderId="4" xfId="1" applyFont="1" applyFill="1" applyBorder="1" applyAlignment="1" applyProtection="1">
      <alignment vertical="center" wrapText="1"/>
    </xf>
    <xf numFmtId="165"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0" fillId="6" borderId="17" xfId="0" applyFont="1" applyFill="1" applyBorder="1" applyAlignment="1">
      <alignment wrapText="1"/>
    </xf>
    <xf numFmtId="0" fontId="2" fillId="6" borderId="15" xfId="0" applyFont="1" applyFill="1" applyBorder="1" applyAlignment="1">
      <alignment wrapText="1"/>
    </xf>
    <xf numFmtId="0" fontId="0" fillId="6" borderId="15" xfId="0" applyFill="1" applyBorder="1" applyAlignment="1">
      <alignment wrapText="1"/>
    </xf>
    <xf numFmtId="0" fontId="0" fillId="6" borderId="18" xfId="0" applyFill="1" applyBorder="1" applyAlignment="1">
      <alignment wrapText="1"/>
    </xf>
    <xf numFmtId="165" fontId="6" fillId="2" borderId="3"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2" fillId="4" borderId="3" xfId="0" applyFont="1" applyFill="1" applyBorder="1" applyAlignment="1" applyProtection="1">
      <alignment vertical="center" wrapText="1"/>
      <protection locked="0"/>
    </xf>
    <xf numFmtId="0" fontId="2" fillId="2" borderId="32" xfId="0" applyFont="1" applyFill="1" applyBorder="1" applyAlignment="1">
      <alignment vertical="center" wrapText="1"/>
    </xf>
    <xf numFmtId="165" fontId="2" fillId="2" borderId="36"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165" fontId="6" fillId="2" borderId="3" xfId="1" applyFont="1" applyFill="1" applyBorder="1" applyAlignment="1" applyProtection="1">
      <alignment horizontal="center" vertical="center" wrapText="1"/>
    </xf>
    <xf numFmtId="165" fontId="2" fillId="4" borderId="3" xfId="1" applyFont="1" applyFill="1" applyBorder="1" applyAlignment="1" applyProtection="1">
      <alignment vertical="center" wrapText="1"/>
    </xf>
    <xf numFmtId="165" fontId="2" fillId="2" borderId="4" xfId="0" applyNumberFormat="1" applyFont="1" applyFill="1" applyBorder="1" applyAlignment="1">
      <alignment wrapText="1"/>
    </xf>
    <xf numFmtId="165" fontId="2" fillId="3" borderId="1" xfId="0" applyNumberFormat="1" applyFont="1" applyFill="1" applyBorder="1" applyAlignment="1">
      <alignment wrapText="1"/>
    </xf>
    <xf numFmtId="165" fontId="6" fillId="2" borderId="3" xfId="0" applyNumberFormat="1" applyFont="1" applyFill="1" applyBorder="1" applyAlignment="1">
      <alignment wrapText="1"/>
    </xf>
    <xf numFmtId="165" fontId="6" fillId="2" borderId="3" xfId="1" applyFont="1" applyFill="1" applyBorder="1" applyAlignment="1">
      <alignment wrapText="1"/>
    </xf>
    <xf numFmtId="165" fontId="6" fillId="2" borderId="8" xfId="1" applyFont="1" applyFill="1" applyBorder="1" applyAlignment="1" applyProtection="1">
      <alignment wrapText="1"/>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lignment vertical="center" wrapText="1"/>
    </xf>
    <xf numFmtId="0" fontId="8" fillId="2" borderId="12" xfId="0" applyFont="1" applyFill="1" applyBorder="1" applyAlignment="1">
      <alignment vertical="center" wrapText="1"/>
    </xf>
    <xf numFmtId="165" fontId="2" fillId="2" borderId="3" xfId="0" applyNumberFormat="1" applyFont="1" applyFill="1" applyBorder="1" applyAlignment="1">
      <alignment horizontal="center" wrapText="1"/>
    </xf>
    <xf numFmtId="165" fontId="2" fillId="2" borderId="14" xfId="0" applyNumberFormat="1" applyFont="1" applyFill="1" applyBorder="1" applyAlignment="1">
      <alignment wrapText="1"/>
    </xf>
    <xf numFmtId="165" fontId="6" fillId="2" borderId="50" xfId="1" applyFont="1" applyFill="1" applyBorder="1" applyAlignment="1" applyProtection="1">
      <alignment wrapText="1"/>
    </xf>
    <xf numFmtId="165" fontId="2" fillId="2" borderId="51" xfId="1" applyFont="1" applyFill="1" applyBorder="1" applyAlignment="1">
      <alignment wrapText="1"/>
    </xf>
    <xf numFmtId="165" fontId="2" fillId="2" borderId="29" xfId="0" applyNumberFormat="1" applyFont="1" applyFill="1" applyBorder="1" applyAlignment="1">
      <alignment wrapText="1"/>
    </xf>
    <xf numFmtId="165" fontId="2" fillId="2" borderId="3" xfId="1" applyFont="1" applyFill="1" applyBorder="1" applyAlignment="1">
      <alignment wrapText="1"/>
    </xf>
    <xf numFmtId="165" fontId="2" fillId="2" borderId="12" xfId="1" applyFont="1" applyFill="1" applyBorder="1" applyAlignment="1" applyProtection="1">
      <alignment wrapText="1"/>
    </xf>
    <xf numFmtId="165" fontId="2" fillId="2" borderId="13" xfId="1" applyFont="1" applyFill="1" applyBorder="1" applyAlignment="1">
      <alignment wrapText="1"/>
    </xf>
    <xf numFmtId="165" fontId="14" fillId="0" borderId="0" xfId="1" applyFont="1" applyBorder="1" applyAlignment="1">
      <alignment wrapText="1"/>
    </xf>
    <xf numFmtId="165" fontId="0" fillId="0" borderId="0" xfId="1" applyFont="1" applyBorder="1" applyAlignment="1">
      <alignment wrapText="1"/>
    </xf>
    <xf numFmtId="165" fontId="0" fillId="6" borderId="15" xfId="1" applyFont="1" applyFill="1" applyBorder="1" applyAlignment="1">
      <alignment wrapText="1"/>
    </xf>
    <xf numFmtId="165" fontId="0" fillId="0" borderId="0" xfId="1" applyFont="1" applyFill="1" applyBorder="1" applyAlignment="1">
      <alignment wrapText="1"/>
    </xf>
    <xf numFmtId="165" fontId="2" fillId="3" borderId="0" xfId="1" applyFont="1" applyFill="1" applyBorder="1" applyAlignment="1" applyProtection="1">
      <alignment vertical="center" wrapText="1"/>
      <protection locked="0"/>
    </xf>
    <xf numFmtId="165" fontId="2" fillId="3" borderId="0" xfId="1" applyFont="1" applyFill="1" applyBorder="1" applyAlignment="1" applyProtection="1">
      <alignment horizontal="right" vertical="center" wrapText="1"/>
      <protection locked="0"/>
    </xf>
    <xf numFmtId="165" fontId="2" fillId="0" borderId="0" xfId="1" applyFont="1" applyFill="1" applyBorder="1" applyAlignment="1">
      <alignment vertical="center" wrapText="1"/>
    </xf>
    <xf numFmtId="165" fontId="19" fillId="8" borderId="3" xfId="0" applyNumberFormat="1" applyFont="1" applyFill="1" applyBorder="1" applyAlignment="1">
      <alignment horizontal="center" vertical="center" wrapText="1"/>
    </xf>
    <xf numFmtId="165" fontId="2" fillId="3" borderId="0" xfId="1" applyFont="1" applyFill="1" applyBorder="1" applyAlignment="1" applyProtection="1">
      <alignment horizontal="center" vertical="center" wrapText="1"/>
    </xf>
    <xf numFmtId="165" fontId="2" fillId="3" borderId="0" xfId="1" applyFont="1" applyFill="1" applyBorder="1" applyAlignment="1" applyProtection="1">
      <alignment vertical="center" wrapText="1"/>
    </xf>
    <xf numFmtId="165" fontId="12" fillId="3" borderId="0" xfId="1" applyFont="1" applyFill="1" applyBorder="1" applyAlignment="1">
      <alignment horizontal="left" wrapText="1"/>
    </xf>
    <xf numFmtId="0" fontId="1" fillId="2" borderId="3" xfId="0" applyFont="1" applyFill="1" applyBorder="1" applyAlignment="1">
      <alignment horizontal="center" vertical="center" wrapText="1"/>
    </xf>
    <xf numFmtId="165" fontId="1" fillId="0" borderId="3" xfId="1" applyFont="1" applyBorder="1" applyAlignment="1" applyProtection="1">
      <alignment horizontal="center" vertical="center" wrapText="1"/>
      <protection locked="0"/>
    </xf>
    <xf numFmtId="165" fontId="1" fillId="2" borderId="3" xfId="0" applyNumberFormat="1" applyFont="1" applyFill="1" applyBorder="1" applyAlignment="1">
      <alignment vertical="center" wrapText="1"/>
    </xf>
    <xf numFmtId="0" fontId="2" fillId="2" borderId="5"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3" xfId="0" applyFont="1" applyFill="1" applyBorder="1" applyAlignment="1">
      <alignment vertical="center" wrapText="1"/>
    </xf>
    <xf numFmtId="0" fontId="21" fillId="0" borderId="3" xfId="0" applyFont="1" applyBorder="1" applyAlignment="1" applyProtection="1">
      <alignment horizontal="left" vertical="top" wrapText="1"/>
      <protection locked="0"/>
    </xf>
    <xf numFmtId="165" fontId="21" fillId="3" borderId="3" xfId="1" applyFont="1" applyFill="1" applyBorder="1" applyAlignment="1" applyProtection="1">
      <alignment horizontal="center" vertical="center" wrapText="1"/>
      <protection locked="0"/>
    </xf>
    <xf numFmtId="165" fontId="21" fillId="2" borderId="3" xfId="1" applyFont="1" applyFill="1" applyBorder="1" applyAlignment="1" applyProtection="1">
      <alignment horizontal="center" vertical="center" wrapText="1"/>
    </xf>
    <xf numFmtId="9" fontId="21" fillId="0" borderId="3" xfId="2" applyFont="1" applyBorder="1" applyAlignment="1" applyProtection="1">
      <alignment horizontal="center" vertical="center" wrapText="1"/>
      <protection locked="0"/>
    </xf>
    <xf numFmtId="165" fontId="21" fillId="0" borderId="3" xfId="1" applyFont="1" applyBorder="1" applyAlignment="1" applyProtection="1">
      <alignment horizontal="center" vertical="center" wrapText="1"/>
      <protection locked="0"/>
    </xf>
    <xf numFmtId="9" fontId="21" fillId="3" borderId="3" xfId="2" applyFont="1" applyFill="1" applyBorder="1" applyAlignment="1" applyProtection="1">
      <alignment horizontal="center" vertical="center" wrapText="1"/>
      <protection locked="0"/>
    </xf>
    <xf numFmtId="165" fontId="21" fillId="0" borderId="3" xfId="1" applyFont="1" applyFill="1" applyBorder="1" applyAlignment="1" applyProtection="1">
      <alignment horizontal="center" vertical="center" wrapText="1"/>
      <protection locked="0"/>
    </xf>
    <xf numFmtId="9" fontId="21" fillId="0" borderId="3" xfId="2" applyFont="1" applyFill="1" applyBorder="1" applyAlignment="1" applyProtection="1">
      <alignment horizontal="center" vertical="center" wrapText="1"/>
      <protection locked="0"/>
    </xf>
    <xf numFmtId="165" fontId="6" fillId="0" borderId="3" xfId="1" applyFont="1" applyFill="1" applyBorder="1" applyAlignment="1" applyProtection="1">
      <alignment vertical="center" wrapText="1"/>
      <protection locked="0"/>
    </xf>
    <xf numFmtId="166" fontId="6" fillId="3" borderId="3" xfId="0" applyNumberFormat="1" applyFont="1" applyFill="1" applyBorder="1" applyAlignment="1" applyProtection="1">
      <alignment vertical="center" wrapText="1"/>
      <protection locked="0"/>
    </xf>
    <xf numFmtId="49" fontId="21" fillId="0" borderId="3" xfId="1" applyNumberFormat="1" applyFont="1" applyBorder="1" applyAlignment="1" applyProtection="1">
      <alignment horizontal="left" vertical="center" wrapText="1"/>
      <protection locked="0"/>
    </xf>
    <xf numFmtId="2" fontId="21" fillId="0" borderId="3" xfId="1"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2" fontId="21" fillId="0" borderId="3" xfId="1" applyNumberFormat="1" applyFont="1" applyFill="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2" fontId="1" fillId="0" borderId="3" xfId="0" applyNumberFormat="1" applyFont="1" applyBorder="1" applyAlignment="1" applyProtection="1">
      <alignment horizontal="left" vertical="center" wrapText="1"/>
      <protection locked="0"/>
    </xf>
    <xf numFmtId="2" fontId="1" fillId="0" borderId="3" xfId="0" applyNumberFormat="1" applyFont="1" applyBorder="1" applyAlignment="1" applyProtection="1">
      <alignment horizontal="center" vertical="center" wrapText="1"/>
      <protection locked="0"/>
    </xf>
    <xf numFmtId="0" fontId="0" fillId="7" borderId="23" xfId="0" applyFill="1" applyBorder="1" applyAlignment="1">
      <alignment horizontal="left" vertical="top" wrapText="1"/>
    </xf>
    <xf numFmtId="0" fontId="23" fillId="0" borderId="0" xfId="0" applyFont="1" applyAlignment="1">
      <alignment horizontal="center" vertical="center" wrapText="1"/>
    </xf>
    <xf numFmtId="165" fontId="21" fillId="0" borderId="3" xfId="1" applyFont="1" applyBorder="1" applyAlignment="1" applyProtection="1">
      <alignment vertical="center" wrapText="1"/>
      <protection locked="0"/>
    </xf>
    <xf numFmtId="168" fontId="23"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165" fontId="21" fillId="0" borderId="4" xfId="1" applyFont="1" applyFill="1" applyBorder="1" applyAlignment="1" applyProtection="1">
      <alignment horizontal="center" vertical="center" wrapText="1"/>
      <protection locked="0"/>
    </xf>
    <xf numFmtId="165" fontId="24" fillId="0" borderId="0" xfId="1" applyFont="1" applyFill="1" applyBorder="1" applyAlignment="1">
      <alignment vertical="center" wrapText="1"/>
    </xf>
    <xf numFmtId="0" fontId="23" fillId="0" borderId="0" xfId="0" applyFont="1" applyAlignment="1">
      <alignment horizontal="center" wrapText="1"/>
    </xf>
    <xf numFmtId="10" fontId="23" fillId="0" borderId="0" xfId="0" applyNumberFormat="1" applyFont="1" applyAlignment="1">
      <alignment horizontal="center" wrapText="1"/>
    </xf>
    <xf numFmtId="165" fontId="26" fillId="0" borderId="3" xfId="1" applyFont="1" applyBorder="1" applyAlignment="1" applyProtection="1">
      <alignment vertical="center" wrapText="1"/>
      <protection locked="0"/>
    </xf>
    <xf numFmtId="49" fontId="26" fillId="0" borderId="3" xfId="0" applyNumberFormat="1" applyFont="1" applyBorder="1" applyAlignment="1" applyProtection="1">
      <alignment horizontal="left" vertical="center" wrapText="1"/>
      <protection locked="0"/>
    </xf>
    <xf numFmtId="0" fontId="22" fillId="2" borderId="35" xfId="0" applyFont="1" applyFill="1" applyBorder="1" applyAlignment="1">
      <alignment vertical="center" wrapText="1"/>
    </xf>
    <xf numFmtId="165" fontId="22" fillId="2" borderId="51" xfId="1" applyFont="1" applyFill="1" applyBorder="1" applyAlignment="1" applyProtection="1">
      <alignment horizontal="center" vertical="center" wrapText="1"/>
    </xf>
    <xf numFmtId="165" fontId="22" fillId="2" borderId="35" xfId="1" applyFont="1" applyFill="1" applyBorder="1" applyAlignment="1" applyProtection="1">
      <alignment horizontal="center" vertical="center" wrapText="1"/>
    </xf>
    <xf numFmtId="164" fontId="26" fillId="0" borderId="3" xfId="1" applyNumberFormat="1" applyFont="1" applyBorder="1" applyAlignment="1" applyProtection="1">
      <alignment horizontal="center" vertical="center" wrapText="1"/>
      <protection locked="0"/>
    </xf>
    <xf numFmtId="170" fontId="21" fillId="0" borderId="3" xfId="0" applyNumberFormat="1" applyFont="1" applyBorder="1" applyAlignment="1">
      <alignment horizontal="center" vertical="center" wrapText="1"/>
    </xf>
    <xf numFmtId="166" fontId="0" fillId="0" borderId="0" xfId="0" applyNumberFormat="1" applyAlignment="1">
      <alignment wrapText="1"/>
    </xf>
    <xf numFmtId="0" fontId="6" fillId="2" borderId="8" xfId="0" applyFont="1" applyFill="1" applyBorder="1" applyAlignment="1">
      <alignment horizontal="center" vertical="center" wrapText="1"/>
    </xf>
    <xf numFmtId="0" fontId="27" fillId="2" borderId="3" xfId="0" applyFont="1" applyFill="1" applyBorder="1" applyAlignment="1">
      <alignment horizontal="center" vertical="center" wrapText="1"/>
    </xf>
    <xf numFmtId="165" fontId="1" fillId="0" borderId="3" xfId="1" applyFont="1" applyFill="1" applyBorder="1" applyAlignment="1" applyProtection="1">
      <alignment vertical="center" wrapText="1"/>
      <protection locked="0"/>
    </xf>
    <xf numFmtId="49" fontId="21" fillId="2" borderId="35" xfId="1" applyNumberFormat="1" applyFont="1" applyFill="1" applyBorder="1" applyAlignment="1" applyProtection="1">
      <alignment horizontal="left" wrapText="1"/>
      <protection locked="0"/>
    </xf>
    <xf numFmtId="165" fontId="2" fillId="2" borderId="52" xfId="0" applyNumberFormat="1" applyFont="1" applyFill="1" applyBorder="1" applyAlignment="1">
      <alignment wrapText="1"/>
    </xf>
    <xf numFmtId="165" fontId="2" fillId="2" borderId="45" xfId="0" applyNumberFormat="1" applyFont="1" applyFill="1" applyBorder="1" applyAlignment="1">
      <alignment wrapText="1"/>
    </xf>
    <xf numFmtId="0" fontId="6" fillId="2" borderId="3" xfId="0" applyFont="1" applyFill="1" applyBorder="1" applyAlignment="1">
      <alignment wrapText="1"/>
    </xf>
    <xf numFmtId="165" fontId="1" fillId="0" borderId="35" xfId="1" applyFont="1" applyBorder="1" applyAlignment="1" applyProtection="1">
      <alignment horizontal="center" vertical="center" wrapText="1"/>
      <protection locked="0"/>
    </xf>
    <xf numFmtId="0" fontId="6" fillId="2" borderId="13" xfId="0" applyFont="1" applyFill="1" applyBorder="1" applyAlignment="1">
      <alignment wrapText="1"/>
    </xf>
    <xf numFmtId="49" fontId="20" fillId="2" borderId="3" xfId="1" applyNumberFormat="1" applyFont="1" applyFill="1" applyBorder="1" applyAlignment="1" applyProtection="1">
      <alignment horizontal="left" wrapText="1"/>
      <protection locked="0"/>
    </xf>
    <xf numFmtId="170" fontId="6" fillId="2" borderId="35" xfId="0" applyNumberFormat="1" applyFont="1" applyFill="1" applyBorder="1" applyAlignment="1">
      <alignment wrapText="1"/>
    </xf>
    <xf numFmtId="170" fontId="6" fillId="2" borderId="3" xfId="0" applyNumberFormat="1" applyFont="1" applyFill="1" applyBorder="1" applyAlignment="1">
      <alignment wrapText="1"/>
    </xf>
    <xf numFmtId="170" fontId="6" fillId="0" borderId="4" xfId="0" applyNumberFormat="1" applyFont="1" applyBorder="1" applyAlignment="1">
      <alignment wrapText="1"/>
    </xf>
    <xf numFmtId="170" fontId="6" fillId="0" borderId="2" xfId="0" applyNumberFormat="1" applyFont="1" applyBorder="1" applyAlignment="1">
      <alignment wrapText="1"/>
    </xf>
    <xf numFmtId="170" fontId="20" fillId="2" borderId="3" xfId="0" applyNumberFormat="1" applyFont="1" applyFill="1" applyBorder="1" applyAlignment="1">
      <alignment wrapText="1"/>
    </xf>
    <xf numFmtId="170" fontId="2" fillId="2" borderId="3" xfId="1" applyNumberFormat="1" applyFont="1" applyFill="1" applyBorder="1" applyAlignment="1" applyProtection="1">
      <alignment horizontal="center" vertical="center" wrapText="1"/>
    </xf>
    <xf numFmtId="170" fontId="2" fillId="2" borderId="3" xfId="0" applyNumberFormat="1" applyFont="1" applyFill="1" applyBorder="1" applyAlignment="1">
      <alignment horizontal="center" vertical="center" wrapText="1"/>
    </xf>
    <xf numFmtId="170" fontId="6" fillId="2" borderId="13" xfId="0" applyNumberFormat="1" applyFont="1" applyFill="1" applyBorder="1" applyAlignment="1">
      <alignment wrapText="1"/>
    </xf>
    <xf numFmtId="170" fontId="6" fillId="0" borderId="0" xfId="0" applyNumberFormat="1" applyFont="1" applyAlignment="1">
      <alignment wrapText="1"/>
    </xf>
    <xf numFmtId="170" fontId="6" fillId="3" borderId="0" xfId="0" applyNumberFormat="1" applyFont="1" applyFill="1" applyAlignment="1">
      <alignment wrapText="1"/>
    </xf>
    <xf numFmtId="170" fontId="20" fillId="2" borderId="13" xfId="0" applyNumberFormat="1" applyFont="1" applyFill="1" applyBorder="1" applyAlignment="1">
      <alignment wrapText="1"/>
    </xf>
    <xf numFmtId="0" fontId="2" fillId="2" borderId="3" xfId="0" applyFont="1" applyFill="1" applyBorder="1" applyAlignment="1">
      <alignment horizontal="center" wrapText="1"/>
    </xf>
    <xf numFmtId="0" fontId="2" fillId="2" borderId="8" xfId="0" applyFont="1" applyFill="1" applyBorder="1" applyAlignment="1">
      <alignment horizontal="center" wrapText="1"/>
    </xf>
    <xf numFmtId="0" fontId="6" fillId="2" borderId="8" xfId="0" applyFont="1" applyFill="1" applyBorder="1" applyAlignment="1">
      <alignment wrapText="1"/>
    </xf>
    <xf numFmtId="0" fontId="2" fillId="2" borderId="12" xfId="0" applyFont="1" applyFill="1" applyBorder="1" applyAlignment="1">
      <alignment wrapText="1"/>
    </xf>
    <xf numFmtId="0" fontId="6" fillId="2" borderId="30" xfId="0" applyFont="1" applyFill="1" applyBorder="1" applyAlignment="1">
      <alignment wrapText="1"/>
    </xf>
    <xf numFmtId="0" fontId="6" fillId="2" borderId="16" xfId="0" applyFont="1" applyFill="1" applyBorder="1" applyAlignment="1">
      <alignment wrapText="1"/>
    </xf>
    <xf numFmtId="0" fontId="6" fillId="2" borderId="9" xfId="0" applyFont="1" applyFill="1" applyBorder="1" applyAlignment="1">
      <alignment wrapText="1"/>
    </xf>
    <xf numFmtId="165" fontId="6" fillId="2" borderId="3" xfId="1" applyFont="1" applyFill="1" applyBorder="1" applyAlignment="1" applyProtection="1">
      <alignment vertical="center" wrapText="1"/>
      <protection locked="0"/>
    </xf>
    <xf numFmtId="165" fontId="6" fillId="2" borderId="9" xfId="1" applyFont="1" applyFill="1" applyBorder="1" applyAlignment="1" applyProtection="1">
      <alignment vertical="center" wrapText="1"/>
      <protection locked="0"/>
    </xf>
    <xf numFmtId="165" fontId="2" fillId="2" borderId="13" xfId="0" applyNumberFormat="1" applyFont="1" applyFill="1" applyBorder="1" applyAlignment="1">
      <alignment vertical="center" wrapText="1"/>
    </xf>
    <xf numFmtId="170" fontId="6" fillId="2" borderId="9" xfId="0" applyNumberFormat="1" applyFont="1" applyFill="1" applyBorder="1" applyAlignment="1">
      <alignment wrapText="1"/>
    </xf>
    <xf numFmtId="9" fontId="2" fillId="2" borderId="9" xfId="2" applyFont="1" applyFill="1" applyBorder="1" applyAlignment="1" applyProtection="1">
      <alignment vertical="center" wrapText="1"/>
      <protection locked="0"/>
    </xf>
    <xf numFmtId="9" fontId="2" fillId="2" borderId="31" xfId="2" applyFont="1" applyFill="1" applyBorder="1" applyAlignment="1" applyProtection="1">
      <alignment vertical="center" wrapText="1"/>
      <protection locked="0"/>
    </xf>
    <xf numFmtId="9" fontId="2" fillId="2" borderId="31" xfId="2" applyFont="1" applyFill="1" applyBorder="1" applyAlignment="1" applyProtection="1">
      <alignment horizontal="right" vertical="center" wrapText="1"/>
      <protection locked="0"/>
    </xf>
    <xf numFmtId="165" fontId="30" fillId="2" borderId="3" xfId="0" applyNumberFormat="1" applyFont="1" applyFill="1" applyBorder="1" applyAlignment="1">
      <alignment vertical="center" wrapText="1"/>
    </xf>
    <xf numFmtId="165" fontId="30" fillId="2" borderId="9" xfId="0" applyNumberFormat="1" applyFont="1" applyFill="1" applyBorder="1" applyAlignment="1">
      <alignment vertical="center" wrapText="1"/>
    </xf>
    <xf numFmtId="0" fontId="1" fillId="2" borderId="8" xfId="0" applyFont="1" applyFill="1" applyBorder="1" applyAlignment="1">
      <alignment vertical="center" wrapText="1"/>
    </xf>
    <xf numFmtId="0" fontId="20" fillId="2" borderId="3" xfId="0" applyFont="1" applyFill="1" applyBorder="1" applyAlignment="1">
      <alignment horizontal="center" vertical="center" wrapText="1"/>
    </xf>
    <xf numFmtId="0" fontId="17" fillId="0" borderId="0" xfId="0" applyFont="1" applyAlignment="1">
      <alignment horizontal="left" vertical="top" wrapText="1"/>
    </xf>
    <xf numFmtId="0" fontId="21" fillId="2" borderId="3" xfId="0" applyFont="1" applyFill="1" applyBorder="1" applyAlignment="1">
      <alignment vertical="center" wrapText="1"/>
    </xf>
    <xf numFmtId="165" fontId="22" fillId="2" borderId="51" xfId="1" applyFont="1" applyFill="1" applyBorder="1" applyAlignment="1" applyProtection="1">
      <alignment vertical="center" wrapText="1"/>
    </xf>
    <xf numFmtId="0" fontId="3" fillId="0" borderId="0" xfId="0" applyFont="1" applyAlignment="1">
      <alignment horizontal="center" vertical="center" wrapText="1"/>
    </xf>
    <xf numFmtId="165" fontId="2" fillId="0" borderId="0" xfId="2" applyNumberFormat="1" applyFont="1" applyFill="1" applyBorder="1" applyAlignment="1" applyProtection="1">
      <alignment wrapText="1"/>
    </xf>
    <xf numFmtId="0" fontId="0" fillId="0" borderId="0" xfId="0" applyAlignment="1">
      <alignment horizontal="center" vertical="center" wrapText="1"/>
    </xf>
    <xf numFmtId="0" fontId="2" fillId="0" borderId="0" xfId="0" applyFont="1" applyAlignment="1">
      <alignment vertical="center"/>
    </xf>
    <xf numFmtId="165" fontId="2" fillId="0" borderId="0" xfId="1" applyFont="1" applyFill="1" applyBorder="1" applyAlignment="1" applyProtection="1">
      <alignment horizontal="center" vertical="center" wrapText="1"/>
    </xf>
    <xf numFmtId="165" fontId="31" fillId="0" borderId="0" xfId="1" applyFont="1" applyFill="1" applyBorder="1" applyAlignment="1">
      <alignment vertical="center" wrapText="1"/>
    </xf>
    <xf numFmtId="165" fontId="1" fillId="0" borderId="0" xfId="1" applyFont="1" applyFill="1" applyBorder="1" applyAlignment="1">
      <alignment vertical="center" wrapText="1"/>
    </xf>
    <xf numFmtId="0" fontId="2" fillId="0" borderId="0" xfId="0" applyFont="1" applyAlignment="1" applyProtection="1">
      <alignment vertical="center" wrapText="1"/>
      <protection locked="0"/>
    </xf>
    <xf numFmtId="165" fontId="31" fillId="2" borderId="3" xfId="1" applyFont="1" applyFill="1" applyBorder="1" applyAlignment="1" applyProtection="1">
      <alignment horizontal="center" vertical="center" wrapText="1"/>
    </xf>
    <xf numFmtId="165" fontId="31" fillId="2" borderId="9" xfId="1" applyFont="1" applyFill="1" applyBorder="1" applyAlignment="1" applyProtection="1">
      <alignment horizontal="center" vertical="center" wrapText="1"/>
    </xf>
    <xf numFmtId="165" fontId="32" fillId="0" borderId="3" xfId="1" applyFont="1" applyBorder="1" applyAlignment="1" applyProtection="1">
      <alignment horizontal="center" vertical="center" wrapText="1"/>
      <protection locked="0"/>
    </xf>
    <xf numFmtId="0" fontId="21" fillId="3" borderId="3" xfId="0" applyFont="1" applyFill="1" applyBorder="1" applyAlignment="1" applyProtection="1">
      <alignment vertical="center" wrapText="1"/>
      <protection locked="0"/>
    </xf>
    <xf numFmtId="0" fontId="21" fillId="3" borderId="2" xfId="0" applyFont="1" applyFill="1" applyBorder="1" applyAlignment="1" applyProtection="1">
      <alignment vertical="center" wrapText="1"/>
      <protection locked="0"/>
    </xf>
    <xf numFmtId="165" fontId="2" fillId="7" borderId="28" xfId="0" applyNumberFormat="1" applyFont="1" applyFill="1" applyBorder="1" applyAlignment="1">
      <alignment vertical="center" wrapText="1"/>
    </xf>
    <xf numFmtId="170" fontId="29" fillId="3" borderId="3" xfId="0" applyNumberFormat="1" applyFont="1" applyFill="1" applyBorder="1" applyAlignment="1">
      <alignment horizontal="center" vertical="center" wrapText="1"/>
    </xf>
    <xf numFmtId="170" fontId="21" fillId="3" borderId="3" xfId="0" applyNumberFormat="1" applyFont="1" applyFill="1" applyBorder="1" applyAlignment="1">
      <alignment horizontal="center" vertical="center" wrapText="1"/>
    </xf>
    <xf numFmtId="166" fontId="21" fillId="2" borderId="3" xfId="0" applyNumberFormat="1" applyFont="1" applyFill="1" applyBorder="1" applyAlignment="1" applyProtection="1">
      <alignment horizontal="center" vertical="center" wrapText="1"/>
      <protection locked="0"/>
    </xf>
    <xf numFmtId="165" fontId="21" fillId="2" borderId="9" xfId="1" applyFont="1" applyFill="1" applyBorder="1" applyAlignment="1">
      <alignment vertical="center" wrapText="1"/>
    </xf>
    <xf numFmtId="165" fontId="29" fillId="2" borderId="9" xfId="1" applyFont="1" applyFill="1" applyBorder="1" applyAlignment="1">
      <alignment vertical="center" wrapText="1"/>
    </xf>
    <xf numFmtId="166" fontId="28" fillId="2" borderId="13" xfId="0" applyNumberFormat="1" applyFont="1" applyFill="1" applyBorder="1" applyAlignment="1" applyProtection="1">
      <alignment horizontal="center" vertical="center" wrapText="1"/>
      <protection locked="0"/>
    </xf>
    <xf numFmtId="165" fontId="28" fillId="2" borderId="14" xfId="1" applyFont="1" applyFill="1" applyBorder="1" applyAlignment="1">
      <alignment vertical="center" wrapText="1"/>
    </xf>
    <xf numFmtId="167" fontId="2" fillId="2" borderId="16" xfId="0" applyNumberFormat="1" applyFont="1" applyFill="1" applyBorder="1" applyAlignment="1">
      <alignment horizontal="center" vertical="center" wrapText="1"/>
    </xf>
    <xf numFmtId="4" fontId="25" fillId="0" borderId="0" xfId="2" applyNumberFormat="1" applyFont="1" applyFill="1" applyBorder="1" applyAlignment="1">
      <alignment horizontal="center" vertical="center" wrapText="1"/>
    </xf>
    <xf numFmtId="169" fontId="2" fillId="2" borderId="9" xfId="2" applyNumberFormat="1" applyFont="1" applyFill="1" applyBorder="1" applyAlignment="1" applyProtection="1">
      <alignment horizontal="right" vertical="center" wrapText="1"/>
    </xf>
    <xf numFmtId="165" fontId="2" fillId="2" borderId="9" xfId="2" applyNumberFormat="1" applyFont="1" applyFill="1" applyBorder="1" applyAlignment="1" applyProtection="1">
      <alignment vertical="center" wrapText="1"/>
    </xf>
    <xf numFmtId="10" fontId="2" fillId="2" borderId="9" xfId="2" applyNumberFormat="1" applyFont="1" applyFill="1" applyBorder="1" applyAlignment="1" applyProtection="1">
      <alignment vertical="center" wrapText="1"/>
    </xf>
    <xf numFmtId="0" fontId="31" fillId="2" borderId="3" xfId="0" applyFont="1" applyFill="1" applyBorder="1" applyAlignment="1">
      <alignment horizontal="center" vertical="center" wrapText="1"/>
    </xf>
    <xf numFmtId="0" fontId="31" fillId="2" borderId="3" xfId="0" applyFont="1" applyFill="1" applyBorder="1" applyAlignment="1">
      <alignment horizontal="center" wrapText="1"/>
    </xf>
    <xf numFmtId="165" fontId="2" fillId="7" borderId="16" xfId="1" applyFont="1" applyFill="1" applyBorder="1" applyAlignment="1">
      <alignment vertical="center" wrapText="1"/>
    </xf>
    <xf numFmtId="0" fontId="2" fillId="7" borderId="8" xfId="0" applyFont="1" applyFill="1" applyBorder="1" applyAlignment="1">
      <alignment wrapText="1"/>
    </xf>
    <xf numFmtId="10" fontId="2" fillId="7" borderId="9" xfId="2" applyNumberFormat="1" applyFont="1" applyFill="1" applyBorder="1" applyAlignment="1">
      <alignment vertical="center" wrapText="1"/>
    </xf>
    <xf numFmtId="165" fontId="2" fillId="7" borderId="12" xfId="1" applyFont="1" applyFill="1" applyBorder="1" applyAlignment="1">
      <alignment wrapText="1"/>
    </xf>
    <xf numFmtId="10" fontId="2" fillId="7" borderId="14" xfId="2" applyNumberFormat="1" applyFont="1" applyFill="1" applyBorder="1" applyAlignment="1">
      <alignment vertical="center" wrapText="1"/>
    </xf>
    <xf numFmtId="9" fontId="1" fillId="0" borderId="3" xfId="2" applyFont="1" applyFill="1" applyBorder="1" applyAlignment="1" applyProtection="1">
      <alignment horizontal="center" vertical="center" wrapText="1"/>
      <protection locked="0"/>
    </xf>
    <xf numFmtId="10" fontId="2" fillId="9" borderId="9" xfId="1" applyNumberFormat="1" applyFont="1" applyFill="1" applyBorder="1" applyAlignment="1">
      <alignment vertical="center" wrapText="1"/>
    </xf>
    <xf numFmtId="170" fontId="28" fillId="0" borderId="3" xfId="0" applyNumberFormat="1" applyFont="1" applyBorder="1" applyAlignment="1">
      <alignment horizontal="center" vertical="center" wrapText="1"/>
    </xf>
    <xf numFmtId="170" fontId="29" fillId="0" borderId="3" xfId="0" applyNumberFormat="1" applyFont="1" applyBorder="1" applyAlignment="1">
      <alignment horizontal="center" vertical="center" wrapText="1"/>
    </xf>
    <xf numFmtId="49" fontId="21" fillId="0" borderId="3" xfId="0" applyNumberFormat="1" applyFont="1" applyBorder="1" applyAlignment="1" applyProtection="1">
      <alignment horizontal="left" vertical="center" wrapText="1"/>
      <protection locked="0"/>
    </xf>
    <xf numFmtId="0" fontId="6" fillId="3" borderId="3" xfId="0" applyFont="1" applyFill="1" applyBorder="1" applyAlignment="1" applyProtection="1">
      <alignment horizontal="left" vertical="top" wrapText="1"/>
      <protection locked="0"/>
    </xf>
    <xf numFmtId="165" fontId="6"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7" fillId="0" borderId="0" xfId="0" applyFont="1" applyAlignment="1">
      <alignment horizontal="left" vertical="top"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12" fillId="6" borderId="21" xfId="0" applyFont="1" applyFill="1" applyBorder="1" applyAlignment="1">
      <alignment horizontal="left" wrapText="1"/>
    </xf>
    <xf numFmtId="49" fontId="20" fillId="3" borderId="3" xfId="0" applyNumberFormat="1" applyFont="1" applyFill="1" applyBorder="1" applyAlignment="1" applyProtection="1">
      <alignment horizontal="left" vertical="top" wrapText="1"/>
      <protection locked="0"/>
    </xf>
    <xf numFmtId="165" fontId="20" fillId="3" borderId="3" xfId="1" applyFont="1" applyFill="1" applyBorder="1" applyAlignment="1" applyProtection="1">
      <alignment horizontal="left" vertical="top" wrapText="1"/>
      <protection locked="0"/>
    </xf>
    <xf numFmtId="0" fontId="22" fillId="3" borderId="3" xfId="0" applyFont="1" applyFill="1" applyBorder="1" applyAlignment="1" applyProtection="1">
      <alignment horizontal="left" vertical="top" wrapText="1"/>
      <protection locked="0"/>
    </xf>
    <xf numFmtId="165" fontId="2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165" fontId="2" fillId="3" borderId="3" xfId="1" applyFont="1" applyFill="1" applyBorder="1" applyAlignment="1" applyProtection="1">
      <alignment horizontal="left" vertical="top" wrapText="1"/>
      <protection locked="0"/>
    </xf>
    <xf numFmtId="0" fontId="4" fillId="6" borderId="19" xfId="0" applyFont="1" applyFill="1" applyBorder="1" applyAlignment="1">
      <alignment horizontal="left" wrapText="1"/>
    </xf>
    <xf numFmtId="0" fontId="4" fillId="6" borderId="25" xfId="0" applyFont="1" applyFill="1" applyBorder="1" applyAlignment="1">
      <alignment horizontal="left" wrapText="1"/>
    </xf>
    <xf numFmtId="165" fontId="4" fillId="6" borderId="25" xfId="1" applyFont="1" applyFill="1" applyBorder="1" applyAlignment="1">
      <alignment horizontal="left" wrapText="1"/>
    </xf>
    <xf numFmtId="0" fontId="4" fillId="6" borderId="20" xfId="0" applyFont="1" applyFill="1" applyBorder="1" applyAlignment="1">
      <alignment horizontal="left" wrapText="1"/>
    </xf>
    <xf numFmtId="0" fontId="2" fillId="3" borderId="3" xfId="0" applyFont="1" applyFill="1" applyBorder="1" applyAlignment="1" applyProtection="1">
      <alignment horizontal="left" vertical="top" wrapText="1"/>
      <protection locked="0"/>
    </xf>
    <xf numFmtId="0" fontId="2" fillId="2" borderId="28" xfId="0" applyFont="1" applyFill="1" applyBorder="1" applyAlignment="1">
      <alignment horizontal="center" wrapText="1"/>
    </xf>
    <xf numFmtId="0" fontId="2" fillId="2" borderId="30"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6" borderId="26" xfId="0" applyFont="1" applyFill="1" applyBorder="1" applyAlignment="1">
      <alignment horizontal="left" wrapText="1"/>
    </xf>
    <xf numFmtId="0" fontId="2" fillId="6" borderId="21" xfId="0" applyFont="1" applyFill="1" applyBorder="1" applyAlignment="1">
      <alignment horizontal="left" wrapText="1"/>
    </xf>
    <xf numFmtId="0" fontId="2" fillId="2" borderId="53" xfId="0" applyFont="1" applyFill="1" applyBorder="1" applyAlignment="1">
      <alignment horizontal="left" wrapText="1"/>
    </xf>
    <xf numFmtId="0" fontId="2" fillId="2" borderId="54" xfId="0" applyFont="1" applyFill="1" applyBorder="1" applyAlignment="1">
      <alignment horizontal="left" wrapText="1"/>
    </xf>
    <xf numFmtId="0" fontId="10" fillId="6" borderId="17" xfId="0" applyFont="1" applyFill="1" applyBorder="1" applyAlignment="1">
      <alignment horizontal="left" wrapText="1"/>
    </xf>
    <xf numFmtId="0" fontId="10" fillId="6" borderId="15" xfId="0" applyFont="1" applyFill="1" applyBorder="1" applyAlignment="1">
      <alignment horizontal="left" wrapText="1"/>
    </xf>
    <xf numFmtId="0" fontId="10" fillId="6" borderId="39" xfId="0" applyFont="1" applyFill="1" applyBorder="1" applyAlignment="1">
      <alignment horizontal="left" wrapText="1"/>
    </xf>
    <xf numFmtId="0" fontId="4" fillId="6"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40"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165" fontId="3" fillId="2" borderId="45" xfId="0" applyNumberFormat="1" applyFont="1" applyFill="1" applyBorder="1" applyAlignment="1">
      <alignment horizontal="center"/>
    </xf>
    <xf numFmtId="165" fontId="3" fillId="2" borderId="46" xfId="0" applyNumberFormat="1" applyFont="1" applyFill="1" applyBorder="1" applyAlignment="1">
      <alignment horizontal="center"/>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0" fontId="3" fillId="2" borderId="42" xfId="0" applyFont="1" applyFill="1" applyBorder="1" applyAlignment="1">
      <alignment horizontal="left"/>
    </xf>
    <xf numFmtId="0" fontId="3" fillId="2" borderId="43" xfId="0" applyFont="1" applyFill="1" applyBorder="1" applyAlignment="1">
      <alignment horizontal="left"/>
    </xf>
    <xf numFmtId="0" fontId="3" fillId="2" borderId="44" xfId="0" applyFont="1" applyFill="1" applyBorder="1" applyAlignment="1">
      <alignment horizontal="left"/>
    </xf>
    <xf numFmtId="165" fontId="3" fillId="2" borderId="4" xfId="0" applyNumberFormat="1" applyFont="1" applyFill="1" applyBorder="1" applyAlignment="1">
      <alignment horizontal="center"/>
    </xf>
    <xf numFmtId="165" fontId="3" fillId="2" borderId="33" xfId="0" applyNumberFormat="1" applyFont="1" applyFill="1" applyBorder="1" applyAlignment="1">
      <alignment horizontal="center"/>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2" borderId="29"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I202"/>
  <sheetViews>
    <sheetView showGridLines="0" showZeros="0" tabSelected="1" view="pageBreakPreview" topLeftCell="A175" zoomScale="64" zoomScaleNormal="64" zoomScaleSheetLayoutView="64" workbookViewId="0">
      <selection activeCell="E188" sqref="E188"/>
    </sheetView>
  </sheetViews>
  <sheetFormatPr defaultColWidth="9.1796875" defaultRowHeight="14.5" x14ac:dyDescent="0.35"/>
  <cols>
    <col min="1" max="1" width="9.1796875" style="36"/>
    <col min="2" max="2" width="28.54296875" style="36" customWidth="1"/>
    <col min="3" max="3" width="39.90625" style="36" customWidth="1"/>
    <col min="4" max="4" width="24" style="36" customWidth="1"/>
    <col min="5" max="5" width="22.1796875" style="36" customWidth="1"/>
    <col min="6" max="6" width="23.453125" style="36" customWidth="1"/>
    <col min="7" max="7" width="24.36328125" style="36" customWidth="1"/>
    <col min="8" max="8" width="20" style="142" customWidth="1"/>
    <col min="9" max="9" width="67.90625" style="36" customWidth="1"/>
    <col min="10" max="16384" width="9.1796875" style="36"/>
  </cols>
  <sheetData>
    <row r="2" spans="1:9" ht="47.25" customHeight="1" x14ac:dyDescent="1">
      <c r="B2" s="285" t="s">
        <v>507</v>
      </c>
      <c r="C2" s="285"/>
      <c r="D2" s="285"/>
      <c r="E2" s="231"/>
      <c r="F2" s="34"/>
      <c r="G2" s="35"/>
      <c r="H2" s="141"/>
      <c r="I2" s="35"/>
    </row>
    <row r="3" spans="1:9" ht="15.5" x14ac:dyDescent="0.35">
      <c r="B3" s="38"/>
    </row>
    <row r="4" spans="1:9" ht="16" thickBot="1" x14ac:dyDescent="0.4">
      <c r="B4" s="38"/>
    </row>
    <row r="5" spans="1:9" ht="36.75" customHeight="1" x14ac:dyDescent="0.8">
      <c r="B5" s="107" t="s">
        <v>9</v>
      </c>
      <c r="C5" s="108"/>
      <c r="D5" s="108"/>
      <c r="E5" s="108"/>
      <c r="F5" s="108"/>
      <c r="G5" s="109"/>
      <c r="H5" s="143"/>
      <c r="I5" s="110"/>
    </row>
    <row r="6" spans="1:9" ht="175.5" customHeight="1" thickBot="1" x14ac:dyDescent="0.55000000000000004">
      <c r="B6" s="295" t="s">
        <v>522</v>
      </c>
      <c r="C6" s="296"/>
      <c r="D6" s="296"/>
      <c r="E6" s="296"/>
      <c r="F6" s="296"/>
      <c r="G6" s="296"/>
      <c r="H6" s="297"/>
      <c r="I6" s="298"/>
    </row>
    <row r="7" spans="1:9" x14ac:dyDescent="0.35">
      <c r="B7" s="39"/>
    </row>
    <row r="8" spans="1:9" ht="15" thickBot="1" x14ac:dyDescent="0.4"/>
    <row r="9" spans="1:9" ht="27" customHeight="1" thickBot="1" x14ac:dyDescent="0.65">
      <c r="B9" s="286" t="s">
        <v>139</v>
      </c>
      <c r="C9" s="287"/>
      <c r="D9" s="287"/>
      <c r="E9" s="287"/>
      <c r="F9" s="287"/>
      <c r="G9" s="288"/>
      <c r="H9" s="151"/>
    </row>
    <row r="11" spans="1:9" ht="25.5" customHeight="1" x14ac:dyDescent="0.35">
      <c r="D11" s="40"/>
      <c r="E11" s="40"/>
      <c r="F11" s="40"/>
      <c r="H11" s="144"/>
      <c r="I11" s="37"/>
    </row>
    <row r="12" spans="1:9" ht="115" customHeight="1" x14ac:dyDescent="0.35">
      <c r="B12" s="45" t="s">
        <v>519</v>
      </c>
      <c r="C12" s="45" t="s">
        <v>520</v>
      </c>
      <c r="D12" s="230" t="s">
        <v>580</v>
      </c>
      <c r="E12" s="193" t="s">
        <v>581</v>
      </c>
      <c r="F12" s="260" t="s">
        <v>592</v>
      </c>
      <c r="G12" s="45" t="s">
        <v>521</v>
      </c>
      <c r="H12" s="152" t="s">
        <v>526</v>
      </c>
      <c r="I12" s="45" t="s">
        <v>12</v>
      </c>
    </row>
    <row r="13" spans="1:9" ht="33.75" customHeight="1" x14ac:dyDescent="0.35">
      <c r="B13" s="95" t="s">
        <v>0</v>
      </c>
      <c r="C13" s="293" t="s">
        <v>543</v>
      </c>
      <c r="D13" s="293"/>
      <c r="E13" s="293"/>
      <c r="F13" s="293"/>
      <c r="G13" s="293"/>
      <c r="H13" s="294"/>
      <c r="I13" s="293"/>
    </row>
    <row r="14" spans="1:9" ht="40" customHeight="1" x14ac:dyDescent="0.35">
      <c r="B14" s="95" t="s">
        <v>548</v>
      </c>
      <c r="C14" s="289" t="s">
        <v>544</v>
      </c>
      <c r="D14" s="289"/>
      <c r="E14" s="289"/>
      <c r="F14" s="289"/>
      <c r="G14" s="289"/>
      <c r="H14" s="290"/>
      <c r="I14" s="289"/>
    </row>
    <row r="15" spans="1:9" ht="76" customHeight="1" x14ac:dyDescent="0.35">
      <c r="A15" s="37"/>
      <c r="B15" s="157" t="s">
        <v>545</v>
      </c>
      <c r="C15" s="158" t="s">
        <v>532</v>
      </c>
      <c r="D15" s="159">
        <v>5500</v>
      </c>
      <c r="E15" s="248">
        <v>18300</v>
      </c>
      <c r="F15" s="160">
        <f>E15</f>
        <v>18300</v>
      </c>
      <c r="G15" s="165">
        <v>0.5</v>
      </c>
      <c r="H15" s="164">
        <v>7654.04</v>
      </c>
      <c r="I15" s="168" t="s">
        <v>575</v>
      </c>
    </row>
    <row r="16" spans="1:9" ht="120" customHeight="1" x14ac:dyDescent="0.35">
      <c r="A16" s="37"/>
      <c r="B16" s="157" t="s">
        <v>547</v>
      </c>
      <c r="C16" s="158" t="s">
        <v>540</v>
      </c>
      <c r="D16" s="162">
        <v>9600</v>
      </c>
      <c r="E16" s="248">
        <v>1535.89</v>
      </c>
      <c r="F16" s="160">
        <f t="shared" ref="F16:F21" si="0">E16</f>
        <v>1535.89</v>
      </c>
      <c r="G16" s="165">
        <v>0.5</v>
      </c>
      <c r="H16" s="244">
        <v>406.03000000000003</v>
      </c>
      <c r="I16" s="168" t="s">
        <v>582</v>
      </c>
    </row>
    <row r="17" spans="1:9" ht="145" customHeight="1" x14ac:dyDescent="0.35">
      <c r="A17" s="37"/>
      <c r="B17" s="157" t="s">
        <v>533</v>
      </c>
      <c r="C17" s="158" t="s">
        <v>556</v>
      </c>
      <c r="D17" s="162">
        <v>34000</v>
      </c>
      <c r="E17" s="248">
        <v>5000</v>
      </c>
      <c r="F17" s="160">
        <f t="shared" si="0"/>
        <v>5000</v>
      </c>
      <c r="G17" s="165">
        <v>0.5</v>
      </c>
      <c r="H17" s="164">
        <v>3337.45</v>
      </c>
      <c r="I17" s="171" t="s">
        <v>583</v>
      </c>
    </row>
    <row r="18" spans="1:9" ht="212" customHeight="1" x14ac:dyDescent="0.35">
      <c r="A18" s="37"/>
      <c r="B18" s="157" t="s">
        <v>534</v>
      </c>
      <c r="C18" s="158" t="s">
        <v>568</v>
      </c>
      <c r="D18" s="162">
        <v>47000</v>
      </c>
      <c r="E18" s="248">
        <v>62000</v>
      </c>
      <c r="F18" s="160">
        <f t="shared" si="0"/>
        <v>62000</v>
      </c>
      <c r="G18" s="161">
        <v>0.5</v>
      </c>
      <c r="H18" s="180">
        <v>44460.359999999979</v>
      </c>
      <c r="I18" s="171" t="s">
        <v>576</v>
      </c>
    </row>
    <row r="19" spans="1:9" ht="135.5" customHeight="1" x14ac:dyDescent="0.35">
      <c r="B19" s="157" t="s">
        <v>535</v>
      </c>
      <c r="C19" s="158" t="s">
        <v>561</v>
      </c>
      <c r="D19" s="164">
        <v>30000</v>
      </c>
      <c r="E19" s="248">
        <v>30000</v>
      </c>
      <c r="F19" s="160">
        <f t="shared" si="0"/>
        <v>30000</v>
      </c>
      <c r="G19" s="165">
        <v>0.5</v>
      </c>
      <c r="H19" s="180">
        <v>28354.47</v>
      </c>
      <c r="I19" s="169" t="s">
        <v>584</v>
      </c>
    </row>
    <row r="20" spans="1:9" ht="68" customHeight="1" x14ac:dyDescent="0.35">
      <c r="A20" s="37"/>
      <c r="B20" s="157" t="s">
        <v>546</v>
      </c>
      <c r="C20" s="158" t="s">
        <v>541</v>
      </c>
      <c r="D20" s="162">
        <v>30000</v>
      </c>
      <c r="E20" s="270">
        <v>35000</v>
      </c>
      <c r="F20" s="160">
        <f t="shared" si="0"/>
        <v>35000</v>
      </c>
      <c r="G20" s="161">
        <v>0.5</v>
      </c>
      <c r="H20" s="177">
        <v>22782.190000000002</v>
      </c>
      <c r="I20" s="271" t="s">
        <v>585</v>
      </c>
    </row>
    <row r="21" spans="1:9" ht="91" customHeight="1" x14ac:dyDescent="0.35">
      <c r="A21" s="37"/>
      <c r="B21" s="232" t="s">
        <v>559</v>
      </c>
      <c r="C21" s="158" t="s">
        <v>560</v>
      </c>
      <c r="D21" s="189"/>
      <c r="E21" s="248">
        <v>50000</v>
      </c>
      <c r="F21" s="160">
        <f t="shared" si="0"/>
        <v>50000</v>
      </c>
      <c r="G21" s="161">
        <v>0.5</v>
      </c>
      <c r="H21" s="184"/>
      <c r="I21" s="185"/>
    </row>
    <row r="22" spans="1:9" ht="15.5" x14ac:dyDescent="0.35">
      <c r="A22" s="37"/>
      <c r="C22" s="186" t="s">
        <v>138</v>
      </c>
      <c r="D22" s="187">
        <f>SUM(D15:D21)</f>
        <v>156100</v>
      </c>
      <c r="E22" s="233">
        <f>SUM(E15:E21)</f>
        <v>201835.89</v>
      </c>
      <c r="F22" s="187">
        <f>SUM(F15:F21)</f>
        <v>201835.89</v>
      </c>
      <c r="G22" s="188">
        <f>(G15*F15)+(G16*F16)+(G17*F17)+(G18*F18)+(G19*F19)+(G20*F20)+(G21*F21)</f>
        <v>100917.94500000001</v>
      </c>
      <c r="H22" s="188">
        <f>SUM(H15:H20)</f>
        <v>106994.53999999998</v>
      </c>
      <c r="I22" s="195"/>
    </row>
    <row r="23" spans="1:9" ht="33" customHeight="1" x14ac:dyDescent="0.35">
      <c r="A23" s="37"/>
      <c r="B23" s="95" t="s">
        <v>549</v>
      </c>
      <c r="C23" s="291" t="s">
        <v>530</v>
      </c>
      <c r="D23" s="291"/>
      <c r="E23" s="291"/>
      <c r="F23" s="291"/>
      <c r="G23" s="291"/>
      <c r="H23" s="292"/>
      <c r="I23" s="291"/>
    </row>
    <row r="24" spans="1:9" ht="31" x14ac:dyDescent="0.35">
      <c r="A24" s="37"/>
      <c r="B24" s="157" t="s">
        <v>31</v>
      </c>
      <c r="C24" s="158" t="s">
        <v>531</v>
      </c>
      <c r="D24" s="162">
        <v>20300</v>
      </c>
      <c r="E24" s="249">
        <v>20300</v>
      </c>
      <c r="F24" s="160">
        <f>E24</f>
        <v>20300</v>
      </c>
      <c r="G24" s="267">
        <v>0.5</v>
      </c>
      <c r="H24" s="164">
        <v>6471.0099999999993</v>
      </c>
      <c r="I24" s="171" t="s">
        <v>572</v>
      </c>
    </row>
    <row r="25" spans="1:9" ht="89.5" customHeight="1" x14ac:dyDescent="0.35">
      <c r="A25" s="37"/>
      <c r="B25" s="157" t="s">
        <v>30</v>
      </c>
      <c r="C25" s="158" t="s">
        <v>577</v>
      </c>
      <c r="D25" s="162">
        <v>28500</v>
      </c>
      <c r="E25" s="249">
        <v>28500</v>
      </c>
      <c r="F25" s="160">
        <f t="shared" ref="F25:F29" si="1">E25</f>
        <v>28500</v>
      </c>
      <c r="G25" s="267">
        <v>0.5</v>
      </c>
      <c r="H25" s="162"/>
      <c r="I25" s="158"/>
    </row>
    <row r="26" spans="1:9" ht="58.5" customHeight="1" x14ac:dyDescent="0.35">
      <c r="A26" s="37"/>
      <c r="B26" s="157" t="s">
        <v>550</v>
      </c>
      <c r="C26" s="158" t="s">
        <v>537</v>
      </c>
      <c r="D26" s="159">
        <v>15000</v>
      </c>
      <c r="E26" s="249">
        <v>15000</v>
      </c>
      <c r="F26" s="160">
        <f t="shared" si="1"/>
        <v>15000</v>
      </c>
      <c r="G26" s="267">
        <v>0.5</v>
      </c>
      <c r="H26" s="164"/>
      <c r="I26" s="158"/>
    </row>
    <row r="27" spans="1:9" ht="103.5" customHeight="1" x14ac:dyDescent="0.35">
      <c r="A27" s="37"/>
      <c r="B27" s="157" t="s">
        <v>551</v>
      </c>
      <c r="C27" s="158" t="s">
        <v>539</v>
      </c>
      <c r="D27" s="159">
        <v>15000</v>
      </c>
      <c r="E27" s="249">
        <v>15000</v>
      </c>
      <c r="F27" s="160">
        <f t="shared" si="1"/>
        <v>15000</v>
      </c>
      <c r="G27" s="267">
        <v>0.5</v>
      </c>
      <c r="H27" s="164">
        <v>8858.85</v>
      </c>
      <c r="I27" s="168" t="s">
        <v>586</v>
      </c>
    </row>
    <row r="28" spans="1:9" ht="63" customHeight="1" x14ac:dyDescent="0.35">
      <c r="A28" s="37"/>
      <c r="B28" s="157" t="s">
        <v>552</v>
      </c>
      <c r="C28" s="158" t="s">
        <v>538</v>
      </c>
      <c r="D28" s="159">
        <v>15000</v>
      </c>
      <c r="E28" s="249">
        <v>15000</v>
      </c>
      <c r="F28" s="160">
        <f t="shared" si="1"/>
        <v>15000</v>
      </c>
      <c r="G28" s="267">
        <v>0.5</v>
      </c>
      <c r="H28" s="164"/>
      <c r="I28" s="158"/>
    </row>
    <row r="29" spans="1:9" ht="103" customHeight="1" x14ac:dyDescent="0.35">
      <c r="A29" s="37"/>
      <c r="B29" s="157" t="s">
        <v>553</v>
      </c>
      <c r="C29" s="158" t="s">
        <v>542</v>
      </c>
      <c r="D29" s="162">
        <v>40000</v>
      </c>
      <c r="E29" s="249">
        <v>12000</v>
      </c>
      <c r="F29" s="160">
        <f t="shared" si="1"/>
        <v>12000</v>
      </c>
      <c r="G29" s="161">
        <v>0.5</v>
      </c>
      <c r="H29" s="164">
        <v>6960.65</v>
      </c>
      <c r="I29" s="172" t="s">
        <v>587</v>
      </c>
    </row>
    <row r="30" spans="1:9" ht="89.15" customHeight="1" x14ac:dyDescent="0.35">
      <c r="A30" s="37"/>
      <c r="B30" s="157" t="s">
        <v>555</v>
      </c>
      <c r="C30" s="158" t="s">
        <v>554</v>
      </c>
      <c r="D30" s="159">
        <v>30000</v>
      </c>
      <c r="E30" s="248">
        <v>37000</v>
      </c>
      <c r="F30" s="160">
        <f>E30</f>
        <v>37000</v>
      </c>
      <c r="G30" s="163">
        <v>0.5</v>
      </c>
      <c r="H30" s="162">
        <v>36578.280000000006</v>
      </c>
      <c r="I30" s="172" t="s">
        <v>588</v>
      </c>
    </row>
    <row r="31" spans="1:9" ht="15.5" x14ac:dyDescent="0.35">
      <c r="C31" s="95" t="s">
        <v>138</v>
      </c>
      <c r="D31" s="18">
        <f>SUM(D24:D30)</f>
        <v>163800</v>
      </c>
      <c r="E31" s="18">
        <f>SUM(E24:E30)</f>
        <v>142800</v>
      </c>
      <c r="F31" s="18">
        <f>SUM(F24:F30)</f>
        <v>142800</v>
      </c>
      <c r="G31" s="18">
        <f>(G24*F24)+(G25*F25)+(G26*F26)+(G27*F27)+(G28*F28)+(G29*F29)+(G30*F30)</f>
        <v>71400</v>
      </c>
      <c r="H31" s="18">
        <f>SUM(H24:H30)</f>
        <v>58868.790000000008</v>
      </c>
      <c r="I31" s="201"/>
    </row>
    <row r="32" spans="1:9" ht="15.5" x14ac:dyDescent="0.35">
      <c r="B32" s="11"/>
      <c r="C32" s="12"/>
      <c r="D32" s="10"/>
      <c r="E32" s="10"/>
      <c r="F32" s="10"/>
      <c r="G32" s="10"/>
      <c r="H32" s="10"/>
      <c r="I32" s="10"/>
    </row>
    <row r="33" spans="1:9" ht="51" hidden="1" customHeight="1" x14ac:dyDescent="0.35">
      <c r="B33" s="95" t="s">
        <v>1</v>
      </c>
      <c r="C33" s="299"/>
      <c r="D33" s="299"/>
      <c r="E33" s="299"/>
      <c r="F33" s="299"/>
      <c r="G33" s="299"/>
      <c r="H33" s="294"/>
      <c r="I33" s="299"/>
    </row>
    <row r="34" spans="1:9" ht="51" hidden="1" customHeight="1" x14ac:dyDescent="0.35">
      <c r="B34" s="95" t="s">
        <v>29</v>
      </c>
      <c r="C34" s="272"/>
      <c r="D34" s="272"/>
      <c r="E34" s="272"/>
      <c r="F34" s="272"/>
      <c r="G34" s="272"/>
      <c r="H34" s="273"/>
      <c r="I34" s="272"/>
    </row>
    <row r="35" spans="1:9" ht="15.5" hidden="1" x14ac:dyDescent="0.35">
      <c r="B35" s="131" t="s">
        <v>31</v>
      </c>
      <c r="C35" s="15"/>
      <c r="D35" s="16"/>
      <c r="E35" s="16"/>
      <c r="F35" s="119">
        <f t="shared" ref="F35:F42" si="2">SUM(D35:D35)</f>
        <v>0</v>
      </c>
      <c r="G35" s="116"/>
      <c r="H35" s="16"/>
      <c r="I35" s="105"/>
    </row>
    <row r="36" spans="1:9" ht="15.5" hidden="1" x14ac:dyDescent="0.35">
      <c r="B36" s="131" t="s">
        <v>30</v>
      </c>
      <c r="C36" s="15"/>
      <c r="D36" s="16"/>
      <c r="E36" s="16"/>
      <c r="F36" s="119">
        <f t="shared" si="2"/>
        <v>0</v>
      </c>
      <c r="G36" s="116"/>
      <c r="H36" s="16"/>
      <c r="I36" s="105"/>
    </row>
    <row r="37" spans="1:9" ht="15.5" hidden="1" x14ac:dyDescent="0.35">
      <c r="B37" s="131" t="s">
        <v>32</v>
      </c>
      <c r="C37" s="15"/>
      <c r="D37" s="16"/>
      <c r="E37" s="16"/>
      <c r="F37" s="119">
        <f t="shared" si="2"/>
        <v>0</v>
      </c>
      <c r="G37" s="116"/>
      <c r="H37" s="16"/>
      <c r="I37" s="105"/>
    </row>
    <row r="38" spans="1:9" ht="15.5" hidden="1" x14ac:dyDescent="0.35">
      <c r="B38" s="131" t="s">
        <v>33</v>
      </c>
      <c r="C38" s="15"/>
      <c r="D38" s="16"/>
      <c r="E38" s="16"/>
      <c r="F38" s="119">
        <f t="shared" si="2"/>
        <v>0</v>
      </c>
      <c r="G38" s="116"/>
      <c r="H38" s="16"/>
      <c r="I38" s="105"/>
    </row>
    <row r="39" spans="1:9" ht="15.5" hidden="1" x14ac:dyDescent="0.35">
      <c r="B39" s="131" t="s">
        <v>34</v>
      </c>
      <c r="C39" s="15"/>
      <c r="D39" s="16"/>
      <c r="E39" s="16"/>
      <c r="F39" s="119">
        <f t="shared" si="2"/>
        <v>0</v>
      </c>
      <c r="G39" s="116"/>
      <c r="H39" s="16"/>
      <c r="I39" s="105"/>
    </row>
    <row r="40" spans="1:9" ht="15.5" hidden="1" x14ac:dyDescent="0.35">
      <c r="B40" s="131" t="s">
        <v>35</v>
      </c>
      <c r="C40" s="15"/>
      <c r="D40" s="16"/>
      <c r="E40" s="16"/>
      <c r="F40" s="119">
        <f t="shared" si="2"/>
        <v>0</v>
      </c>
      <c r="G40" s="116"/>
      <c r="H40" s="16"/>
      <c r="I40" s="105"/>
    </row>
    <row r="41" spans="1:9" ht="15.5" hidden="1" x14ac:dyDescent="0.35">
      <c r="A41" s="37"/>
      <c r="B41" s="131" t="s">
        <v>36</v>
      </c>
      <c r="C41" s="44"/>
      <c r="D41" s="17"/>
      <c r="E41" s="17"/>
      <c r="F41" s="119">
        <f t="shared" si="2"/>
        <v>0</v>
      </c>
      <c r="G41" s="117"/>
      <c r="H41" s="17"/>
      <c r="I41" s="106"/>
    </row>
    <row r="42" spans="1:9" s="37" customFormat="1" ht="15.5" hidden="1" x14ac:dyDescent="0.35">
      <c r="B42" s="131" t="s">
        <v>37</v>
      </c>
      <c r="C42" s="44"/>
      <c r="D42" s="17"/>
      <c r="E42" s="17"/>
      <c r="F42" s="119">
        <f t="shared" si="2"/>
        <v>0</v>
      </c>
      <c r="G42" s="117"/>
      <c r="H42" s="17"/>
      <c r="I42" s="106"/>
    </row>
    <row r="43" spans="1:9" s="37" customFormat="1" ht="15.5" hidden="1" x14ac:dyDescent="0.35">
      <c r="A43" s="36"/>
      <c r="B43" s="36"/>
      <c r="C43" s="95" t="s">
        <v>138</v>
      </c>
      <c r="D43" s="18">
        <f>SUM(D35:D42)</f>
        <v>0</v>
      </c>
      <c r="E43" s="21"/>
      <c r="F43" s="21">
        <f>SUM(F35:F42)</f>
        <v>0</v>
      </c>
      <c r="G43" s="18">
        <f>(G35*F35)+(G36*F36)+(G37*F37)+(G38*F38)+(G39*F39)+(G40*F40)+(G41*F41)+(G42*F42)</f>
        <v>0</v>
      </c>
      <c r="H43" s="18">
        <f>SUM(H35:H42)</f>
        <v>0</v>
      </c>
      <c r="I43" s="106"/>
    </row>
    <row r="44" spans="1:9" ht="51" hidden="1" customHeight="1" x14ac:dyDescent="0.35">
      <c r="B44" s="95" t="s">
        <v>38</v>
      </c>
      <c r="C44" s="272"/>
      <c r="D44" s="272"/>
      <c r="E44" s="272"/>
      <c r="F44" s="272"/>
      <c r="G44" s="272"/>
      <c r="H44" s="273"/>
      <c r="I44" s="272"/>
    </row>
    <row r="45" spans="1:9" ht="15.5" hidden="1" x14ac:dyDescent="0.35">
      <c r="B45" s="131" t="s">
        <v>39</v>
      </c>
      <c r="C45" s="15"/>
      <c r="D45" s="16"/>
      <c r="E45" s="16"/>
      <c r="F45" s="119">
        <f t="shared" ref="F45:F52" si="3">SUM(D45:D45)</f>
        <v>0</v>
      </c>
      <c r="G45" s="116"/>
      <c r="H45" s="16"/>
      <c r="I45" s="105"/>
    </row>
    <row r="46" spans="1:9" ht="15.5" hidden="1" x14ac:dyDescent="0.35">
      <c r="B46" s="131" t="s">
        <v>40</v>
      </c>
      <c r="C46" s="15"/>
      <c r="D46" s="16"/>
      <c r="E46" s="16"/>
      <c r="F46" s="119">
        <f t="shared" si="3"/>
        <v>0</v>
      </c>
      <c r="G46" s="116"/>
      <c r="H46" s="16"/>
      <c r="I46" s="105"/>
    </row>
    <row r="47" spans="1:9" ht="15.5" hidden="1" x14ac:dyDescent="0.35">
      <c r="B47" s="131" t="s">
        <v>41</v>
      </c>
      <c r="C47" s="15"/>
      <c r="D47" s="16"/>
      <c r="E47" s="16"/>
      <c r="F47" s="119">
        <f t="shared" si="3"/>
        <v>0</v>
      </c>
      <c r="G47" s="116"/>
      <c r="H47" s="16"/>
      <c r="I47" s="105"/>
    </row>
    <row r="48" spans="1:9" ht="15.5" hidden="1" x14ac:dyDescent="0.35">
      <c r="B48" s="131" t="s">
        <v>42</v>
      </c>
      <c r="C48" s="15"/>
      <c r="D48" s="16"/>
      <c r="E48" s="16"/>
      <c r="F48" s="119">
        <f t="shared" si="3"/>
        <v>0</v>
      </c>
      <c r="G48" s="116"/>
      <c r="H48" s="16"/>
      <c r="I48" s="105"/>
    </row>
    <row r="49" spans="1:9" ht="15.5" hidden="1" x14ac:dyDescent="0.35">
      <c r="B49" s="131" t="s">
        <v>43</v>
      </c>
      <c r="C49" s="15"/>
      <c r="D49" s="16"/>
      <c r="E49" s="16"/>
      <c r="F49" s="119">
        <f t="shared" si="3"/>
        <v>0</v>
      </c>
      <c r="G49" s="116"/>
      <c r="H49" s="16"/>
      <c r="I49" s="105"/>
    </row>
    <row r="50" spans="1:9" ht="15.5" hidden="1" x14ac:dyDescent="0.35">
      <c r="B50" s="131" t="s">
        <v>44</v>
      </c>
      <c r="C50" s="15"/>
      <c r="D50" s="16"/>
      <c r="E50" s="16"/>
      <c r="F50" s="119">
        <f t="shared" si="3"/>
        <v>0</v>
      </c>
      <c r="G50" s="116"/>
      <c r="H50" s="16"/>
      <c r="I50" s="105"/>
    </row>
    <row r="51" spans="1:9" ht="15.5" hidden="1" x14ac:dyDescent="0.35">
      <c r="B51" s="131" t="s">
        <v>45</v>
      </c>
      <c r="C51" s="44"/>
      <c r="D51" s="17"/>
      <c r="E51" s="17"/>
      <c r="F51" s="119">
        <f t="shared" si="3"/>
        <v>0</v>
      </c>
      <c r="G51" s="117"/>
      <c r="H51" s="17"/>
      <c r="I51" s="106"/>
    </row>
    <row r="52" spans="1:9" ht="15.5" hidden="1" x14ac:dyDescent="0.35">
      <c r="B52" s="131" t="s">
        <v>46</v>
      </c>
      <c r="C52" s="44"/>
      <c r="D52" s="17"/>
      <c r="E52" s="17"/>
      <c r="F52" s="119">
        <f t="shared" si="3"/>
        <v>0</v>
      </c>
      <c r="G52" s="117"/>
      <c r="H52" s="17"/>
      <c r="I52" s="106"/>
    </row>
    <row r="53" spans="1:9" ht="15.5" hidden="1" x14ac:dyDescent="0.35">
      <c r="C53" s="95" t="s">
        <v>138</v>
      </c>
      <c r="D53" s="21">
        <f>SUM(D45:D52)</f>
        <v>0</v>
      </c>
      <c r="E53" s="21"/>
      <c r="F53" s="21">
        <f>SUM(F45:F52)</f>
        <v>0</v>
      </c>
      <c r="G53" s="18">
        <f>(G45*F45)+(G46*F46)+(G47*F47)+(G48*F48)+(G49*F49)+(G50*F50)+(G51*F51)+(G52*F52)</f>
        <v>0</v>
      </c>
      <c r="H53" s="148">
        <f>SUM(H45:H52)</f>
        <v>0</v>
      </c>
      <c r="I53" s="106"/>
    </row>
    <row r="54" spans="1:9" ht="51" hidden="1" customHeight="1" x14ac:dyDescent="0.35">
      <c r="B54" s="95" t="s">
        <v>47</v>
      </c>
      <c r="C54" s="272"/>
      <c r="D54" s="272"/>
      <c r="E54" s="272"/>
      <c r="F54" s="272"/>
      <c r="G54" s="272"/>
      <c r="H54" s="273"/>
      <c r="I54" s="272"/>
    </row>
    <row r="55" spans="1:9" ht="15.5" hidden="1" x14ac:dyDescent="0.35">
      <c r="B55" s="131" t="s">
        <v>48</v>
      </c>
      <c r="C55" s="15"/>
      <c r="D55" s="16"/>
      <c r="E55" s="16"/>
      <c r="F55" s="119">
        <f t="shared" ref="F55:F62" si="4">SUM(D55:D55)</f>
        <v>0</v>
      </c>
      <c r="G55" s="116"/>
      <c r="H55" s="16"/>
      <c r="I55" s="105"/>
    </row>
    <row r="56" spans="1:9" ht="15.5" hidden="1" x14ac:dyDescent="0.35">
      <c r="B56" s="131" t="s">
        <v>49</v>
      </c>
      <c r="C56" s="15"/>
      <c r="D56" s="16"/>
      <c r="E56" s="16"/>
      <c r="F56" s="119">
        <f t="shared" si="4"/>
        <v>0</v>
      </c>
      <c r="G56" s="116"/>
      <c r="H56" s="16"/>
      <c r="I56" s="105"/>
    </row>
    <row r="57" spans="1:9" ht="15.5" hidden="1" x14ac:dyDescent="0.35">
      <c r="B57" s="131" t="s">
        <v>50</v>
      </c>
      <c r="C57" s="15"/>
      <c r="D57" s="16"/>
      <c r="E57" s="16"/>
      <c r="F57" s="119">
        <f t="shared" si="4"/>
        <v>0</v>
      </c>
      <c r="G57" s="116"/>
      <c r="H57" s="16"/>
      <c r="I57" s="105"/>
    </row>
    <row r="58" spans="1:9" ht="15.5" hidden="1" x14ac:dyDescent="0.35">
      <c r="A58" s="37"/>
      <c r="B58" s="131" t="s">
        <v>51</v>
      </c>
      <c r="C58" s="15"/>
      <c r="D58" s="16"/>
      <c r="E58" s="16"/>
      <c r="F58" s="119">
        <f t="shared" si="4"/>
        <v>0</v>
      </c>
      <c r="G58" s="116"/>
      <c r="H58" s="16"/>
      <c r="I58" s="105"/>
    </row>
    <row r="59" spans="1:9" s="37" customFormat="1" ht="15.5" hidden="1" x14ac:dyDescent="0.35">
      <c r="A59" s="36"/>
      <c r="B59" s="131" t="s">
        <v>52</v>
      </c>
      <c r="C59" s="15"/>
      <c r="D59" s="16"/>
      <c r="E59" s="16"/>
      <c r="F59" s="119">
        <f t="shared" si="4"/>
        <v>0</v>
      </c>
      <c r="G59" s="116"/>
      <c r="H59" s="16"/>
      <c r="I59" s="105"/>
    </row>
    <row r="60" spans="1:9" ht="15.5" hidden="1" x14ac:dyDescent="0.35">
      <c r="B60" s="131" t="s">
        <v>53</v>
      </c>
      <c r="C60" s="15"/>
      <c r="D60" s="16"/>
      <c r="E60" s="16"/>
      <c r="F60" s="119">
        <f t="shared" si="4"/>
        <v>0</v>
      </c>
      <c r="G60" s="116"/>
      <c r="H60" s="16"/>
      <c r="I60" s="105"/>
    </row>
    <row r="61" spans="1:9" ht="15.5" hidden="1" x14ac:dyDescent="0.35">
      <c r="B61" s="131" t="s">
        <v>54</v>
      </c>
      <c r="C61" s="44"/>
      <c r="D61" s="17"/>
      <c r="E61" s="17"/>
      <c r="F61" s="119">
        <f t="shared" si="4"/>
        <v>0</v>
      </c>
      <c r="G61" s="117"/>
      <c r="H61" s="17"/>
      <c r="I61" s="106"/>
    </row>
    <row r="62" spans="1:9" ht="15.5" hidden="1" x14ac:dyDescent="0.35">
      <c r="B62" s="131" t="s">
        <v>55</v>
      </c>
      <c r="C62" s="44"/>
      <c r="D62" s="17"/>
      <c r="E62" s="17"/>
      <c r="F62" s="119">
        <f t="shared" si="4"/>
        <v>0</v>
      </c>
      <c r="G62" s="117"/>
      <c r="H62" s="17"/>
      <c r="I62" s="106"/>
    </row>
    <row r="63" spans="1:9" ht="15.5" hidden="1" x14ac:dyDescent="0.35">
      <c r="C63" s="95" t="s">
        <v>138</v>
      </c>
      <c r="D63" s="21">
        <f>SUM(D55:D62)</f>
        <v>0</v>
      </c>
      <c r="E63" s="21"/>
      <c r="F63" s="21">
        <f>SUM(F55:F62)</f>
        <v>0</v>
      </c>
      <c r="G63" s="18">
        <f>(G55*F55)+(G56*F56)+(G57*F57)+(G58*F58)+(G59*F59)+(G60*F60)+(G61*F61)+(G62*F62)</f>
        <v>0</v>
      </c>
      <c r="H63" s="148">
        <f>SUM(H55:H62)</f>
        <v>0</v>
      </c>
      <c r="I63" s="106"/>
    </row>
    <row r="64" spans="1:9" ht="51" hidden="1" customHeight="1" x14ac:dyDescent="0.35">
      <c r="B64" s="95" t="s">
        <v>64</v>
      </c>
      <c r="C64" s="272"/>
      <c r="D64" s="272"/>
      <c r="E64" s="272"/>
      <c r="F64" s="272"/>
      <c r="G64" s="272"/>
      <c r="H64" s="273"/>
      <c r="I64" s="272"/>
    </row>
    <row r="65" spans="2:9" ht="15.5" hidden="1" x14ac:dyDescent="0.35">
      <c r="B65" s="131" t="s">
        <v>56</v>
      </c>
      <c r="C65" s="15"/>
      <c r="D65" s="16"/>
      <c r="E65" s="16"/>
      <c r="F65" s="119">
        <f t="shared" ref="F65:F72" si="5">SUM(D65:D65)</f>
        <v>0</v>
      </c>
      <c r="G65" s="116"/>
      <c r="H65" s="16"/>
      <c r="I65" s="105"/>
    </row>
    <row r="66" spans="2:9" ht="15.5" hidden="1" x14ac:dyDescent="0.35">
      <c r="B66" s="131" t="s">
        <v>57</v>
      </c>
      <c r="C66" s="15"/>
      <c r="D66" s="16"/>
      <c r="E66" s="16"/>
      <c r="F66" s="119">
        <f t="shared" si="5"/>
        <v>0</v>
      </c>
      <c r="G66" s="116"/>
      <c r="H66" s="16"/>
      <c r="I66" s="105"/>
    </row>
    <row r="67" spans="2:9" ht="15.5" hidden="1" x14ac:dyDescent="0.35">
      <c r="B67" s="131" t="s">
        <v>58</v>
      </c>
      <c r="C67" s="15"/>
      <c r="D67" s="16"/>
      <c r="E67" s="16"/>
      <c r="F67" s="119">
        <f t="shared" si="5"/>
        <v>0</v>
      </c>
      <c r="G67" s="116"/>
      <c r="H67" s="16"/>
      <c r="I67" s="105"/>
    </row>
    <row r="68" spans="2:9" ht="15.5" hidden="1" x14ac:dyDescent="0.35">
      <c r="B68" s="131" t="s">
        <v>59</v>
      </c>
      <c r="C68" s="15"/>
      <c r="D68" s="16"/>
      <c r="E68" s="16"/>
      <c r="F68" s="119">
        <f t="shared" si="5"/>
        <v>0</v>
      </c>
      <c r="G68" s="116"/>
      <c r="H68" s="16"/>
      <c r="I68" s="105"/>
    </row>
    <row r="69" spans="2:9" ht="15.5" hidden="1" x14ac:dyDescent="0.35">
      <c r="B69" s="131" t="s">
        <v>60</v>
      </c>
      <c r="C69" s="15"/>
      <c r="D69" s="16"/>
      <c r="E69" s="16"/>
      <c r="F69" s="119">
        <f t="shared" si="5"/>
        <v>0</v>
      </c>
      <c r="G69" s="116"/>
      <c r="H69" s="16"/>
      <c r="I69" s="105"/>
    </row>
    <row r="70" spans="2:9" ht="15.5" hidden="1" x14ac:dyDescent="0.35">
      <c r="B70" s="131" t="s">
        <v>61</v>
      </c>
      <c r="C70" s="15"/>
      <c r="D70" s="16"/>
      <c r="E70" s="16"/>
      <c r="F70" s="119">
        <f t="shared" si="5"/>
        <v>0</v>
      </c>
      <c r="G70" s="116"/>
      <c r="H70" s="16"/>
      <c r="I70" s="105"/>
    </row>
    <row r="71" spans="2:9" ht="15.5" hidden="1" x14ac:dyDescent="0.35">
      <c r="B71" s="131" t="s">
        <v>62</v>
      </c>
      <c r="C71" s="44"/>
      <c r="D71" s="17"/>
      <c r="E71" s="17"/>
      <c r="F71" s="119">
        <f t="shared" si="5"/>
        <v>0</v>
      </c>
      <c r="G71" s="117"/>
      <c r="H71" s="17"/>
      <c r="I71" s="106"/>
    </row>
    <row r="72" spans="2:9" ht="15.5" hidden="1" x14ac:dyDescent="0.35">
      <c r="B72" s="131" t="s">
        <v>63</v>
      </c>
      <c r="C72" s="44"/>
      <c r="D72" s="17"/>
      <c r="E72" s="17"/>
      <c r="F72" s="119">
        <f t="shared" si="5"/>
        <v>0</v>
      </c>
      <c r="G72" s="117"/>
      <c r="H72" s="17"/>
      <c r="I72" s="106"/>
    </row>
    <row r="73" spans="2:9" ht="15.5" hidden="1" x14ac:dyDescent="0.35">
      <c r="C73" s="95" t="s">
        <v>138</v>
      </c>
      <c r="D73" s="18">
        <f>SUM(D65:D72)</f>
        <v>0</v>
      </c>
      <c r="E73" s="18"/>
      <c r="F73" s="18">
        <f>SUM(F65:F72)</f>
        <v>0</v>
      </c>
      <c r="G73" s="18">
        <f>(G65*F65)+(G66*F66)+(G67*F67)+(G68*F68)+(G69*F69)+(G70*F70)+(G71*F71)+(G72*F72)</f>
        <v>0</v>
      </c>
      <c r="H73" s="148">
        <f>SUM(H65:H72)</f>
        <v>0</v>
      </c>
      <c r="I73" s="106"/>
    </row>
    <row r="74" spans="2:9" ht="15.75" hidden="1" customHeight="1" x14ac:dyDescent="0.35">
      <c r="B74" s="5"/>
      <c r="C74" s="11"/>
      <c r="D74" s="23"/>
      <c r="E74" s="23"/>
      <c r="F74" s="23"/>
      <c r="G74" s="23"/>
      <c r="H74" s="23"/>
      <c r="I74" s="11"/>
    </row>
    <row r="75" spans="2:9" ht="51" hidden="1" customHeight="1" x14ac:dyDescent="0.35">
      <c r="B75" s="95" t="s">
        <v>65</v>
      </c>
      <c r="C75" s="299"/>
      <c r="D75" s="299"/>
      <c r="E75" s="299"/>
      <c r="F75" s="299"/>
      <c r="G75" s="299"/>
      <c r="H75" s="294"/>
      <c r="I75" s="299"/>
    </row>
    <row r="76" spans="2:9" ht="51" hidden="1" customHeight="1" x14ac:dyDescent="0.35">
      <c r="B76" s="95" t="s">
        <v>66</v>
      </c>
      <c r="C76" s="272"/>
      <c r="D76" s="272"/>
      <c r="E76" s="272"/>
      <c r="F76" s="272"/>
      <c r="G76" s="272"/>
      <c r="H76" s="273"/>
      <c r="I76" s="272"/>
    </row>
    <row r="77" spans="2:9" ht="15.5" hidden="1" x14ac:dyDescent="0.35">
      <c r="B77" s="131" t="s">
        <v>67</v>
      </c>
      <c r="C77" s="15"/>
      <c r="D77" s="16"/>
      <c r="E77" s="16"/>
      <c r="F77" s="119">
        <f t="shared" ref="F77:F84" si="6">SUM(D77:D77)</f>
        <v>0</v>
      </c>
      <c r="G77" s="116"/>
      <c r="H77" s="16"/>
      <c r="I77" s="105"/>
    </row>
    <row r="78" spans="2:9" ht="15.5" hidden="1" x14ac:dyDescent="0.35">
      <c r="B78" s="131" t="s">
        <v>68</v>
      </c>
      <c r="C78" s="15"/>
      <c r="D78" s="16"/>
      <c r="E78" s="16"/>
      <c r="F78" s="119">
        <f t="shared" si="6"/>
        <v>0</v>
      </c>
      <c r="G78" s="116"/>
      <c r="H78" s="16"/>
      <c r="I78" s="105"/>
    </row>
    <row r="79" spans="2:9" ht="15.5" hidden="1" x14ac:dyDescent="0.35">
      <c r="B79" s="131" t="s">
        <v>69</v>
      </c>
      <c r="C79" s="15"/>
      <c r="D79" s="16"/>
      <c r="E79" s="16"/>
      <c r="F79" s="119">
        <f t="shared" si="6"/>
        <v>0</v>
      </c>
      <c r="G79" s="116"/>
      <c r="H79" s="16"/>
      <c r="I79" s="105"/>
    </row>
    <row r="80" spans="2:9" ht="15.5" hidden="1" x14ac:dyDescent="0.35">
      <c r="B80" s="131" t="s">
        <v>70</v>
      </c>
      <c r="C80" s="15"/>
      <c r="D80" s="16"/>
      <c r="E80" s="16"/>
      <c r="F80" s="119">
        <f t="shared" si="6"/>
        <v>0</v>
      </c>
      <c r="G80" s="116"/>
      <c r="H80" s="16"/>
      <c r="I80" s="105"/>
    </row>
    <row r="81" spans="2:9" ht="15.5" hidden="1" x14ac:dyDescent="0.35">
      <c r="B81" s="131" t="s">
        <v>71</v>
      </c>
      <c r="C81" s="15"/>
      <c r="D81" s="16"/>
      <c r="E81" s="16"/>
      <c r="F81" s="119">
        <f t="shared" si="6"/>
        <v>0</v>
      </c>
      <c r="G81" s="116"/>
      <c r="H81" s="16"/>
      <c r="I81" s="105"/>
    </row>
    <row r="82" spans="2:9" ht="15.5" hidden="1" x14ac:dyDescent="0.35">
      <c r="B82" s="131" t="s">
        <v>72</v>
      </c>
      <c r="C82" s="15"/>
      <c r="D82" s="16"/>
      <c r="E82" s="16"/>
      <c r="F82" s="119">
        <f t="shared" si="6"/>
        <v>0</v>
      </c>
      <c r="G82" s="116"/>
      <c r="H82" s="16"/>
      <c r="I82" s="105"/>
    </row>
    <row r="83" spans="2:9" ht="15.5" hidden="1" x14ac:dyDescent="0.35">
      <c r="B83" s="131" t="s">
        <v>73</v>
      </c>
      <c r="C83" s="44"/>
      <c r="D83" s="17"/>
      <c r="E83" s="17"/>
      <c r="F83" s="119">
        <f t="shared" si="6"/>
        <v>0</v>
      </c>
      <c r="G83" s="117"/>
      <c r="H83" s="17"/>
      <c r="I83" s="106"/>
    </row>
    <row r="84" spans="2:9" ht="15.5" hidden="1" x14ac:dyDescent="0.35">
      <c r="B84" s="131" t="s">
        <v>74</v>
      </c>
      <c r="C84" s="44"/>
      <c r="D84" s="17"/>
      <c r="E84" s="17"/>
      <c r="F84" s="119">
        <f t="shared" si="6"/>
        <v>0</v>
      </c>
      <c r="G84" s="117"/>
      <c r="H84" s="17"/>
      <c r="I84" s="106"/>
    </row>
    <row r="85" spans="2:9" ht="15.5" hidden="1" x14ac:dyDescent="0.35">
      <c r="C85" s="95" t="s">
        <v>138</v>
      </c>
      <c r="D85" s="18">
        <f>SUM(D77:D84)</f>
        <v>0</v>
      </c>
      <c r="E85" s="21"/>
      <c r="F85" s="21">
        <f>SUM(F77:F84)</f>
        <v>0</v>
      </c>
      <c r="G85" s="18">
        <f>(G77*F77)+(G78*F78)+(G79*F79)+(G80*F80)+(G81*F81)+(G82*F82)+(G83*F83)+(G84*F84)</f>
        <v>0</v>
      </c>
      <c r="H85" s="148">
        <f>SUM(H77:H84)</f>
        <v>0</v>
      </c>
      <c r="I85" s="106"/>
    </row>
    <row r="86" spans="2:9" ht="51" hidden="1" customHeight="1" x14ac:dyDescent="0.35">
      <c r="B86" s="95" t="s">
        <v>2</v>
      </c>
      <c r="C86" s="272"/>
      <c r="D86" s="272"/>
      <c r="E86" s="272"/>
      <c r="F86" s="272"/>
      <c r="G86" s="272"/>
      <c r="H86" s="273"/>
      <c r="I86" s="272"/>
    </row>
    <row r="87" spans="2:9" ht="15.5" hidden="1" x14ac:dyDescent="0.35">
      <c r="B87" s="131" t="s">
        <v>75</v>
      </c>
      <c r="C87" s="15"/>
      <c r="D87" s="16"/>
      <c r="E87" s="16"/>
      <c r="F87" s="119">
        <f t="shared" ref="F87:F94" si="7">SUM(D87:D87)</f>
        <v>0</v>
      </c>
      <c r="G87" s="116"/>
      <c r="H87" s="16"/>
      <c r="I87" s="105"/>
    </row>
    <row r="88" spans="2:9" ht="15.5" hidden="1" x14ac:dyDescent="0.35">
      <c r="B88" s="131" t="s">
        <v>76</v>
      </c>
      <c r="C88" s="15"/>
      <c r="D88" s="16"/>
      <c r="E88" s="16"/>
      <c r="F88" s="119">
        <f t="shared" si="7"/>
        <v>0</v>
      </c>
      <c r="G88" s="116"/>
      <c r="H88" s="16"/>
      <c r="I88" s="105"/>
    </row>
    <row r="89" spans="2:9" ht="15.5" hidden="1" x14ac:dyDescent="0.35">
      <c r="B89" s="131" t="s">
        <v>77</v>
      </c>
      <c r="C89" s="15"/>
      <c r="D89" s="16"/>
      <c r="E89" s="16"/>
      <c r="F89" s="119">
        <f t="shared" si="7"/>
        <v>0</v>
      </c>
      <c r="G89" s="116"/>
      <c r="H89" s="16"/>
      <c r="I89" s="105"/>
    </row>
    <row r="90" spans="2:9" ht="15.5" hidden="1" x14ac:dyDescent="0.35">
      <c r="B90" s="131" t="s">
        <v>78</v>
      </c>
      <c r="C90" s="15"/>
      <c r="D90" s="16"/>
      <c r="E90" s="16"/>
      <c r="F90" s="119">
        <f t="shared" si="7"/>
        <v>0</v>
      </c>
      <c r="G90" s="116"/>
      <c r="H90" s="16"/>
      <c r="I90" s="105"/>
    </row>
    <row r="91" spans="2:9" ht="15.5" hidden="1" x14ac:dyDescent="0.35">
      <c r="B91" s="131" t="s">
        <v>79</v>
      </c>
      <c r="C91" s="15"/>
      <c r="D91" s="16"/>
      <c r="E91" s="16"/>
      <c r="F91" s="119">
        <f t="shared" si="7"/>
        <v>0</v>
      </c>
      <c r="G91" s="116"/>
      <c r="H91" s="16"/>
      <c r="I91" s="105"/>
    </row>
    <row r="92" spans="2:9" ht="15.5" hidden="1" x14ac:dyDescent="0.35">
      <c r="B92" s="131" t="s">
        <v>80</v>
      </c>
      <c r="C92" s="15"/>
      <c r="D92" s="16"/>
      <c r="E92" s="16"/>
      <c r="F92" s="119">
        <f t="shared" si="7"/>
        <v>0</v>
      </c>
      <c r="G92" s="116"/>
      <c r="H92" s="16"/>
      <c r="I92" s="105"/>
    </row>
    <row r="93" spans="2:9" ht="15.5" hidden="1" x14ac:dyDescent="0.35">
      <c r="B93" s="131" t="s">
        <v>81</v>
      </c>
      <c r="C93" s="44"/>
      <c r="D93" s="17"/>
      <c r="E93" s="17"/>
      <c r="F93" s="119">
        <f t="shared" si="7"/>
        <v>0</v>
      </c>
      <c r="G93" s="117"/>
      <c r="H93" s="17"/>
      <c r="I93" s="106"/>
    </row>
    <row r="94" spans="2:9" ht="15.5" hidden="1" x14ac:dyDescent="0.35">
      <c r="B94" s="131" t="s">
        <v>82</v>
      </c>
      <c r="C94" s="44"/>
      <c r="D94" s="17"/>
      <c r="E94" s="17"/>
      <c r="F94" s="119">
        <f t="shared" si="7"/>
        <v>0</v>
      </c>
      <c r="G94" s="117"/>
      <c r="H94" s="17"/>
      <c r="I94" s="106"/>
    </row>
    <row r="95" spans="2:9" ht="15.5" hidden="1" x14ac:dyDescent="0.35">
      <c r="C95" s="95" t="s">
        <v>138</v>
      </c>
      <c r="D95" s="21">
        <f>SUM(D87:D94)</f>
        <v>0</v>
      </c>
      <c r="E95" s="21"/>
      <c r="F95" s="21">
        <f>SUM(F87:F94)</f>
        <v>0</v>
      </c>
      <c r="G95" s="18">
        <f>(G87*F87)+(G88*F88)+(G89*F89)+(G90*F90)+(G91*F91)+(G92*F92)+(G93*F93)+(G94*F94)</f>
        <v>0</v>
      </c>
      <c r="H95" s="148">
        <f>SUM(H87:H94)</f>
        <v>0</v>
      </c>
      <c r="I95" s="106"/>
    </row>
    <row r="96" spans="2:9" ht="51" hidden="1" customHeight="1" x14ac:dyDescent="0.35">
      <c r="B96" s="95" t="s">
        <v>83</v>
      </c>
      <c r="C96" s="272"/>
      <c r="D96" s="272"/>
      <c r="E96" s="272"/>
      <c r="F96" s="272"/>
      <c r="G96" s="272"/>
      <c r="H96" s="273"/>
      <c r="I96" s="272"/>
    </row>
    <row r="97" spans="2:9" ht="15.5" hidden="1" x14ac:dyDescent="0.35">
      <c r="B97" s="131" t="s">
        <v>84</v>
      </c>
      <c r="C97" s="15"/>
      <c r="D97" s="16"/>
      <c r="E97" s="16"/>
      <c r="F97" s="119">
        <f t="shared" ref="F97:F104" si="8">SUM(D97:D97)</f>
        <v>0</v>
      </c>
      <c r="G97" s="116"/>
      <c r="H97" s="16"/>
      <c r="I97" s="105"/>
    </row>
    <row r="98" spans="2:9" ht="15.5" hidden="1" x14ac:dyDescent="0.35">
      <c r="B98" s="131" t="s">
        <v>85</v>
      </c>
      <c r="C98" s="15"/>
      <c r="D98" s="16"/>
      <c r="E98" s="16"/>
      <c r="F98" s="119">
        <f t="shared" si="8"/>
        <v>0</v>
      </c>
      <c r="G98" s="116"/>
      <c r="H98" s="16"/>
      <c r="I98" s="105"/>
    </row>
    <row r="99" spans="2:9" ht="15.5" hidden="1" x14ac:dyDescent="0.35">
      <c r="B99" s="131" t="s">
        <v>86</v>
      </c>
      <c r="C99" s="15"/>
      <c r="D99" s="16"/>
      <c r="E99" s="16"/>
      <c r="F99" s="119">
        <f t="shared" si="8"/>
        <v>0</v>
      </c>
      <c r="G99" s="116"/>
      <c r="H99" s="16"/>
      <c r="I99" s="105"/>
    </row>
    <row r="100" spans="2:9" ht="15.5" hidden="1" x14ac:dyDescent="0.35">
      <c r="B100" s="131" t="s">
        <v>87</v>
      </c>
      <c r="C100" s="15"/>
      <c r="D100" s="16"/>
      <c r="E100" s="16"/>
      <c r="F100" s="119">
        <f t="shared" si="8"/>
        <v>0</v>
      </c>
      <c r="G100" s="116"/>
      <c r="H100" s="16"/>
      <c r="I100" s="105"/>
    </row>
    <row r="101" spans="2:9" ht="15.5" hidden="1" x14ac:dyDescent="0.35">
      <c r="B101" s="131" t="s">
        <v>88</v>
      </c>
      <c r="C101" s="15"/>
      <c r="D101" s="16"/>
      <c r="E101" s="16"/>
      <c r="F101" s="119">
        <f t="shared" si="8"/>
        <v>0</v>
      </c>
      <c r="G101" s="116"/>
      <c r="H101" s="16"/>
      <c r="I101" s="105"/>
    </row>
    <row r="102" spans="2:9" ht="15.5" hidden="1" x14ac:dyDescent="0.35">
      <c r="B102" s="131" t="s">
        <v>89</v>
      </c>
      <c r="C102" s="15"/>
      <c r="D102" s="16"/>
      <c r="E102" s="16"/>
      <c r="F102" s="119">
        <f t="shared" si="8"/>
        <v>0</v>
      </c>
      <c r="G102" s="116"/>
      <c r="H102" s="16"/>
      <c r="I102" s="105"/>
    </row>
    <row r="103" spans="2:9" ht="15.5" hidden="1" x14ac:dyDescent="0.35">
      <c r="B103" s="131" t="s">
        <v>90</v>
      </c>
      <c r="C103" s="44"/>
      <c r="D103" s="17"/>
      <c r="E103" s="17"/>
      <c r="F103" s="119">
        <f t="shared" si="8"/>
        <v>0</v>
      </c>
      <c r="G103" s="117"/>
      <c r="H103" s="17"/>
      <c r="I103" s="106"/>
    </row>
    <row r="104" spans="2:9" ht="15.5" hidden="1" x14ac:dyDescent="0.35">
      <c r="B104" s="131" t="s">
        <v>91</v>
      </c>
      <c r="C104" s="44"/>
      <c r="D104" s="17"/>
      <c r="E104" s="17"/>
      <c r="F104" s="119">
        <f t="shared" si="8"/>
        <v>0</v>
      </c>
      <c r="G104" s="117"/>
      <c r="H104" s="17"/>
      <c r="I104" s="106"/>
    </row>
    <row r="105" spans="2:9" ht="15.5" hidden="1" x14ac:dyDescent="0.35">
      <c r="C105" s="95" t="s">
        <v>138</v>
      </c>
      <c r="D105" s="21">
        <f>SUM(D97:D104)</f>
        <v>0</v>
      </c>
      <c r="E105" s="21"/>
      <c r="F105" s="21">
        <f>SUM(F97:F104)</f>
        <v>0</v>
      </c>
      <c r="G105" s="18">
        <f>(G97*F97)+(G98*F98)+(G99*F99)+(G100*F100)+(G101*F101)+(G102*F102)+(G103*F103)+(G104*F104)</f>
        <v>0</v>
      </c>
      <c r="H105" s="148">
        <f>SUM(H97:H104)</f>
        <v>0</v>
      </c>
      <c r="I105" s="106"/>
    </row>
    <row r="106" spans="2:9" ht="51" hidden="1" customHeight="1" x14ac:dyDescent="0.35">
      <c r="B106" s="95" t="s">
        <v>92</v>
      </c>
      <c r="C106" s="272"/>
      <c r="D106" s="272"/>
      <c r="E106" s="272"/>
      <c r="F106" s="272"/>
      <c r="G106" s="272"/>
      <c r="H106" s="273"/>
      <c r="I106" s="272"/>
    </row>
    <row r="107" spans="2:9" ht="15.5" hidden="1" x14ac:dyDescent="0.35">
      <c r="B107" s="131" t="s">
        <v>93</v>
      </c>
      <c r="C107" s="15"/>
      <c r="D107" s="16"/>
      <c r="E107" s="16"/>
      <c r="F107" s="119">
        <f t="shared" ref="F107:F114" si="9">SUM(D107:D107)</f>
        <v>0</v>
      </c>
      <c r="G107" s="116"/>
      <c r="H107" s="16"/>
      <c r="I107" s="105"/>
    </row>
    <row r="108" spans="2:9" ht="15.5" hidden="1" x14ac:dyDescent="0.35">
      <c r="B108" s="131" t="s">
        <v>94</v>
      </c>
      <c r="C108" s="15"/>
      <c r="D108" s="16"/>
      <c r="E108" s="16"/>
      <c r="F108" s="119">
        <f t="shared" si="9"/>
        <v>0</v>
      </c>
      <c r="G108" s="116"/>
      <c r="H108" s="16"/>
      <c r="I108" s="105"/>
    </row>
    <row r="109" spans="2:9" ht="15.5" hidden="1" x14ac:dyDescent="0.35">
      <c r="B109" s="131" t="s">
        <v>95</v>
      </c>
      <c r="C109" s="15"/>
      <c r="D109" s="16"/>
      <c r="E109" s="16"/>
      <c r="F109" s="119">
        <f t="shared" si="9"/>
        <v>0</v>
      </c>
      <c r="G109" s="116"/>
      <c r="H109" s="16"/>
      <c r="I109" s="105"/>
    </row>
    <row r="110" spans="2:9" ht="15.5" hidden="1" x14ac:dyDescent="0.35">
      <c r="B110" s="131" t="s">
        <v>96</v>
      </c>
      <c r="C110" s="15"/>
      <c r="D110" s="16"/>
      <c r="E110" s="16"/>
      <c r="F110" s="119">
        <f t="shared" si="9"/>
        <v>0</v>
      </c>
      <c r="G110" s="116"/>
      <c r="H110" s="16"/>
      <c r="I110" s="105"/>
    </row>
    <row r="111" spans="2:9" ht="15.5" hidden="1" x14ac:dyDescent="0.35">
      <c r="B111" s="131" t="s">
        <v>97</v>
      </c>
      <c r="C111" s="15"/>
      <c r="D111" s="16"/>
      <c r="E111" s="16"/>
      <c r="F111" s="119">
        <f t="shared" si="9"/>
        <v>0</v>
      </c>
      <c r="G111" s="116"/>
      <c r="H111" s="16"/>
      <c r="I111" s="105"/>
    </row>
    <row r="112" spans="2:9" ht="15.5" hidden="1" x14ac:dyDescent="0.35">
      <c r="B112" s="131" t="s">
        <v>98</v>
      </c>
      <c r="C112" s="15"/>
      <c r="D112" s="16"/>
      <c r="E112" s="16"/>
      <c r="F112" s="119">
        <f t="shared" si="9"/>
        <v>0</v>
      </c>
      <c r="G112" s="116"/>
      <c r="H112" s="16"/>
      <c r="I112" s="105"/>
    </row>
    <row r="113" spans="2:9" ht="15.5" hidden="1" x14ac:dyDescent="0.35">
      <c r="B113" s="131" t="s">
        <v>99</v>
      </c>
      <c r="C113" s="44"/>
      <c r="D113" s="17"/>
      <c r="E113" s="17"/>
      <c r="F113" s="119">
        <f t="shared" si="9"/>
        <v>0</v>
      </c>
      <c r="G113" s="117"/>
      <c r="H113" s="17"/>
      <c r="I113" s="106"/>
    </row>
    <row r="114" spans="2:9" ht="15.5" hidden="1" x14ac:dyDescent="0.35">
      <c r="B114" s="131" t="s">
        <v>100</v>
      </c>
      <c r="C114" s="44"/>
      <c r="D114" s="17"/>
      <c r="E114" s="17"/>
      <c r="F114" s="119">
        <f t="shared" si="9"/>
        <v>0</v>
      </c>
      <c r="G114" s="117"/>
      <c r="H114" s="17"/>
      <c r="I114" s="106"/>
    </row>
    <row r="115" spans="2:9" ht="15.5" hidden="1" x14ac:dyDescent="0.35">
      <c r="C115" s="95" t="s">
        <v>138</v>
      </c>
      <c r="D115" s="18">
        <f>SUM(D107:D114)</f>
        <v>0</v>
      </c>
      <c r="E115" s="18"/>
      <c r="F115" s="18">
        <f>SUM(F107:F114)</f>
        <v>0</v>
      </c>
      <c r="G115" s="18">
        <f>(G107*F107)+(G108*F108)+(G109*F109)+(G110*F110)+(G111*F111)+(G112*F112)+(G113*F113)+(G114*F114)</f>
        <v>0</v>
      </c>
      <c r="H115" s="148">
        <f>SUM(H107:H114)</f>
        <v>0</v>
      </c>
      <c r="I115" s="106"/>
    </row>
    <row r="116" spans="2:9" ht="15.75" hidden="1" customHeight="1" x14ac:dyDescent="0.35">
      <c r="B116" s="5"/>
      <c r="C116" s="11"/>
      <c r="D116" s="23"/>
      <c r="E116" s="23"/>
      <c r="F116" s="23"/>
      <c r="G116" s="23"/>
      <c r="H116" s="23"/>
      <c r="I116" s="70"/>
    </row>
    <row r="117" spans="2:9" ht="51" hidden="1" customHeight="1" x14ac:dyDescent="0.35">
      <c r="B117" s="95" t="s">
        <v>101</v>
      </c>
      <c r="C117" s="299"/>
      <c r="D117" s="299"/>
      <c r="E117" s="299"/>
      <c r="F117" s="299"/>
      <c r="G117" s="299"/>
      <c r="H117" s="294"/>
      <c r="I117" s="299"/>
    </row>
    <row r="118" spans="2:9" ht="51" hidden="1" customHeight="1" x14ac:dyDescent="0.35">
      <c r="B118" s="95" t="s">
        <v>102</v>
      </c>
      <c r="C118" s="272"/>
      <c r="D118" s="272"/>
      <c r="E118" s="272"/>
      <c r="F118" s="272"/>
      <c r="G118" s="272"/>
      <c r="H118" s="273"/>
      <c r="I118" s="272"/>
    </row>
    <row r="119" spans="2:9" ht="15.5" hidden="1" x14ac:dyDescent="0.35">
      <c r="B119" s="131" t="s">
        <v>103</v>
      </c>
      <c r="C119" s="15"/>
      <c r="D119" s="16"/>
      <c r="E119" s="16"/>
      <c r="F119" s="119">
        <f t="shared" ref="F119:F126" si="10">SUM(D119:D119)</f>
        <v>0</v>
      </c>
      <c r="G119" s="116"/>
      <c r="H119" s="16"/>
      <c r="I119" s="105"/>
    </row>
    <row r="120" spans="2:9" ht="15.5" hidden="1" x14ac:dyDescent="0.35">
      <c r="B120" s="131" t="s">
        <v>104</v>
      </c>
      <c r="C120" s="15"/>
      <c r="D120" s="16"/>
      <c r="E120" s="16"/>
      <c r="F120" s="119">
        <f t="shared" si="10"/>
        <v>0</v>
      </c>
      <c r="G120" s="116"/>
      <c r="H120" s="16"/>
      <c r="I120" s="105"/>
    </row>
    <row r="121" spans="2:9" ht="15.5" hidden="1" x14ac:dyDescent="0.35">
      <c r="B121" s="131" t="s">
        <v>105</v>
      </c>
      <c r="C121" s="15"/>
      <c r="D121" s="16"/>
      <c r="E121" s="16"/>
      <c r="F121" s="119">
        <f t="shared" si="10"/>
        <v>0</v>
      </c>
      <c r="G121" s="116"/>
      <c r="H121" s="16"/>
      <c r="I121" s="105"/>
    </row>
    <row r="122" spans="2:9" ht="15.5" hidden="1" x14ac:dyDescent="0.35">
      <c r="B122" s="131" t="s">
        <v>106</v>
      </c>
      <c r="C122" s="15"/>
      <c r="D122" s="16"/>
      <c r="E122" s="16"/>
      <c r="F122" s="119">
        <f t="shared" si="10"/>
        <v>0</v>
      </c>
      <c r="G122" s="116"/>
      <c r="H122" s="16"/>
      <c r="I122" s="105"/>
    </row>
    <row r="123" spans="2:9" ht="15.5" hidden="1" x14ac:dyDescent="0.35">
      <c r="B123" s="131" t="s">
        <v>107</v>
      </c>
      <c r="C123" s="15"/>
      <c r="D123" s="16"/>
      <c r="E123" s="16"/>
      <c r="F123" s="119">
        <f t="shared" si="10"/>
        <v>0</v>
      </c>
      <c r="G123" s="116"/>
      <c r="H123" s="16"/>
      <c r="I123" s="105"/>
    </row>
    <row r="124" spans="2:9" ht="15.5" hidden="1" x14ac:dyDescent="0.35">
      <c r="B124" s="131" t="s">
        <v>108</v>
      </c>
      <c r="C124" s="15"/>
      <c r="D124" s="16"/>
      <c r="E124" s="16"/>
      <c r="F124" s="119">
        <f t="shared" si="10"/>
        <v>0</v>
      </c>
      <c r="G124" s="116"/>
      <c r="H124" s="16"/>
      <c r="I124" s="105"/>
    </row>
    <row r="125" spans="2:9" ht="15.5" hidden="1" x14ac:dyDescent="0.35">
      <c r="B125" s="131" t="s">
        <v>109</v>
      </c>
      <c r="C125" s="44"/>
      <c r="D125" s="17"/>
      <c r="E125" s="17"/>
      <c r="F125" s="119">
        <f t="shared" si="10"/>
        <v>0</v>
      </c>
      <c r="G125" s="117"/>
      <c r="H125" s="17"/>
      <c r="I125" s="106"/>
    </row>
    <row r="126" spans="2:9" ht="15.5" hidden="1" x14ac:dyDescent="0.35">
      <c r="B126" s="131" t="s">
        <v>110</v>
      </c>
      <c r="C126" s="44"/>
      <c r="D126" s="17"/>
      <c r="E126" s="17"/>
      <c r="F126" s="119">
        <f t="shared" si="10"/>
        <v>0</v>
      </c>
      <c r="G126" s="117"/>
      <c r="H126" s="17"/>
      <c r="I126" s="106"/>
    </row>
    <row r="127" spans="2:9" ht="15.5" hidden="1" x14ac:dyDescent="0.35">
      <c r="C127" s="95" t="s">
        <v>138</v>
      </c>
      <c r="D127" s="18">
        <f>SUM(D119:D126)</f>
        <v>0</v>
      </c>
      <c r="E127" s="21"/>
      <c r="F127" s="21">
        <f>SUM(F119:F126)</f>
        <v>0</v>
      </c>
      <c r="G127" s="18">
        <f>(G119*F119)+(G120*F120)+(G121*F121)+(G122*F122)+(G123*F123)+(G124*F124)+(G125*F125)+(G126*F126)</f>
        <v>0</v>
      </c>
      <c r="H127" s="148">
        <f>SUM(H119:H126)</f>
        <v>0</v>
      </c>
      <c r="I127" s="106"/>
    </row>
    <row r="128" spans="2:9" ht="51" hidden="1" customHeight="1" x14ac:dyDescent="0.35">
      <c r="B128" s="95" t="s">
        <v>111</v>
      </c>
      <c r="C128" s="272"/>
      <c r="D128" s="272"/>
      <c r="E128" s="272"/>
      <c r="F128" s="272"/>
      <c r="G128" s="272"/>
      <c r="H128" s="273"/>
      <c r="I128" s="272"/>
    </row>
    <row r="129" spans="2:9" ht="15.5" hidden="1" x14ac:dyDescent="0.35">
      <c r="B129" s="131" t="s">
        <v>112</v>
      </c>
      <c r="C129" s="15"/>
      <c r="D129" s="16"/>
      <c r="E129" s="16"/>
      <c r="F129" s="119">
        <f t="shared" ref="F129:F136" si="11">SUM(D129:D129)</f>
        <v>0</v>
      </c>
      <c r="G129" s="116"/>
      <c r="H129" s="16"/>
      <c r="I129" s="105"/>
    </row>
    <row r="130" spans="2:9" ht="15.5" hidden="1" x14ac:dyDescent="0.35">
      <c r="B130" s="131" t="s">
        <v>113</v>
      </c>
      <c r="C130" s="15"/>
      <c r="D130" s="16"/>
      <c r="E130" s="16"/>
      <c r="F130" s="119">
        <f t="shared" si="11"/>
        <v>0</v>
      </c>
      <c r="G130" s="116"/>
      <c r="H130" s="16"/>
      <c r="I130" s="105"/>
    </row>
    <row r="131" spans="2:9" ht="15.5" hidden="1" x14ac:dyDescent="0.35">
      <c r="B131" s="131" t="s">
        <v>114</v>
      </c>
      <c r="C131" s="15"/>
      <c r="D131" s="16"/>
      <c r="E131" s="16"/>
      <c r="F131" s="119">
        <f t="shared" si="11"/>
        <v>0</v>
      </c>
      <c r="G131" s="116"/>
      <c r="H131" s="16"/>
      <c r="I131" s="105"/>
    </row>
    <row r="132" spans="2:9" ht="15.5" hidden="1" x14ac:dyDescent="0.35">
      <c r="B132" s="131" t="s">
        <v>115</v>
      </c>
      <c r="C132" s="15"/>
      <c r="D132" s="16"/>
      <c r="E132" s="16"/>
      <c r="F132" s="119">
        <f t="shared" si="11"/>
        <v>0</v>
      </c>
      <c r="G132" s="116"/>
      <c r="H132" s="16"/>
      <c r="I132" s="105"/>
    </row>
    <row r="133" spans="2:9" ht="15.5" hidden="1" x14ac:dyDescent="0.35">
      <c r="B133" s="131" t="s">
        <v>116</v>
      </c>
      <c r="C133" s="15"/>
      <c r="D133" s="16"/>
      <c r="E133" s="16"/>
      <c r="F133" s="119">
        <f t="shared" si="11"/>
        <v>0</v>
      </c>
      <c r="G133" s="116"/>
      <c r="H133" s="16"/>
      <c r="I133" s="105"/>
    </row>
    <row r="134" spans="2:9" ht="15.5" hidden="1" x14ac:dyDescent="0.35">
      <c r="B134" s="131" t="s">
        <v>117</v>
      </c>
      <c r="C134" s="15"/>
      <c r="D134" s="16"/>
      <c r="E134" s="16"/>
      <c r="F134" s="119">
        <f t="shared" si="11"/>
        <v>0</v>
      </c>
      <c r="G134" s="116"/>
      <c r="H134" s="16"/>
      <c r="I134" s="105"/>
    </row>
    <row r="135" spans="2:9" ht="15.5" hidden="1" x14ac:dyDescent="0.35">
      <c r="B135" s="131" t="s">
        <v>118</v>
      </c>
      <c r="C135" s="44"/>
      <c r="D135" s="17"/>
      <c r="E135" s="17"/>
      <c r="F135" s="119">
        <f t="shared" si="11"/>
        <v>0</v>
      </c>
      <c r="G135" s="117"/>
      <c r="H135" s="17"/>
      <c r="I135" s="106"/>
    </row>
    <row r="136" spans="2:9" ht="15.5" hidden="1" x14ac:dyDescent="0.35">
      <c r="B136" s="131" t="s">
        <v>119</v>
      </c>
      <c r="C136" s="44"/>
      <c r="D136" s="17"/>
      <c r="E136" s="17"/>
      <c r="F136" s="119">
        <f t="shared" si="11"/>
        <v>0</v>
      </c>
      <c r="G136" s="117"/>
      <c r="H136" s="17"/>
      <c r="I136" s="106"/>
    </row>
    <row r="137" spans="2:9" ht="15.5" hidden="1" x14ac:dyDescent="0.35">
      <c r="C137" s="95" t="s">
        <v>138</v>
      </c>
      <c r="D137" s="21">
        <f>SUM(D129:D136)</f>
        <v>0</v>
      </c>
      <c r="E137" s="21"/>
      <c r="F137" s="21">
        <f>SUM(F129:F136)</f>
        <v>0</v>
      </c>
      <c r="G137" s="18">
        <f>(G129*F129)+(G130*F130)+(G131*F131)+(G132*F132)+(G133*F133)+(G134*F134)+(G135*F135)+(G136*F136)</f>
        <v>0</v>
      </c>
      <c r="H137" s="148">
        <f>SUM(H129:H136)</f>
        <v>0</v>
      </c>
      <c r="I137" s="106"/>
    </row>
    <row r="138" spans="2:9" ht="15.75" hidden="1" customHeight="1" x14ac:dyDescent="0.35">
      <c r="B138" s="95" t="s">
        <v>120</v>
      </c>
      <c r="C138" s="272"/>
      <c r="D138" s="272"/>
      <c r="E138" s="272"/>
      <c r="F138" s="272"/>
      <c r="G138" s="272"/>
      <c r="H138" s="273"/>
      <c r="I138" s="272"/>
    </row>
    <row r="139" spans="2:9" ht="15.5" hidden="1" x14ac:dyDescent="0.35">
      <c r="B139" s="131" t="s">
        <v>121</v>
      </c>
      <c r="C139" s="15"/>
      <c r="D139" s="16"/>
      <c r="E139" s="16"/>
      <c r="F139" s="119">
        <f t="shared" ref="F139:F146" si="12">SUM(D139:D139)</f>
        <v>0</v>
      </c>
      <c r="G139" s="116"/>
      <c r="H139" s="16"/>
      <c r="I139" s="105"/>
    </row>
    <row r="140" spans="2:9" ht="15.5" hidden="1" x14ac:dyDescent="0.35">
      <c r="B140" s="131" t="s">
        <v>122</v>
      </c>
      <c r="C140" s="15"/>
      <c r="D140" s="16"/>
      <c r="E140" s="16"/>
      <c r="F140" s="119">
        <f t="shared" si="12"/>
        <v>0</v>
      </c>
      <c r="G140" s="116"/>
      <c r="H140" s="16"/>
      <c r="I140" s="105"/>
    </row>
    <row r="141" spans="2:9" ht="15.5" hidden="1" x14ac:dyDescent="0.35">
      <c r="B141" s="131" t="s">
        <v>123</v>
      </c>
      <c r="C141" s="15"/>
      <c r="D141" s="16"/>
      <c r="E141" s="16"/>
      <c r="F141" s="119">
        <f t="shared" si="12"/>
        <v>0</v>
      </c>
      <c r="G141" s="116"/>
      <c r="H141" s="16"/>
      <c r="I141" s="105"/>
    </row>
    <row r="142" spans="2:9" ht="15.5" hidden="1" x14ac:dyDescent="0.35">
      <c r="B142" s="131" t="s">
        <v>124</v>
      </c>
      <c r="C142" s="15"/>
      <c r="D142" s="16"/>
      <c r="E142" s="16"/>
      <c r="F142" s="119">
        <f t="shared" si="12"/>
        <v>0</v>
      </c>
      <c r="G142" s="116"/>
      <c r="H142" s="153"/>
      <c r="I142" s="105"/>
    </row>
    <row r="143" spans="2:9" ht="15.5" hidden="1" x14ac:dyDescent="0.35">
      <c r="B143" s="131" t="s">
        <v>125</v>
      </c>
      <c r="C143" s="15"/>
      <c r="D143" s="16"/>
      <c r="E143" s="16"/>
      <c r="F143" s="119">
        <f t="shared" si="12"/>
        <v>0</v>
      </c>
      <c r="G143" s="116"/>
      <c r="H143" s="16"/>
      <c r="I143" s="105"/>
    </row>
    <row r="144" spans="2:9" ht="15.5" hidden="1" x14ac:dyDescent="0.35">
      <c r="B144" s="131" t="s">
        <v>126</v>
      </c>
      <c r="C144" s="15"/>
      <c r="D144" s="16"/>
      <c r="E144" s="16"/>
      <c r="F144" s="119">
        <f t="shared" si="12"/>
        <v>0</v>
      </c>
      <c r="G144" s="116"/>
      <c r="H144" s="16"/>
      <c r="I144" s="105"/>
    </row>
    <row r="145" spans="2:9" ht="15.5" hidden="1" x14ac:dyDescent="0.35">
      <c r="B145" s="131" t="s">
        <v>127</v>
      </c>
      <c r="C145" s="44"/>
      <c r="D145" s="17"/>
      <c r="E145" s="17"/>
      <c r="F145" s="119">
        <f t="shared" si="12"/>
        <v>0</v>
      </c>
      <c r="G145" s="117"/>
      <c r="H145" s="17"/>
      <c r="I145" s="106"/>
    </row>
    <row r="146" spans="2:9" ht="15.5" hidden="1" x14ac:dyDescent="0.35">
      <c r="B146" s="131" t="s">
        <v>128</v>
      </c>
      <c r="C146" s="44"/>
      <c r="D146" s="17"/>
      <c r="E146" s="17"/>
      <c r="F146" s="119">
        <f t="shared" si="12"/>
        <v>0</v>
      </c>
      <c r="G146" s="117"/>
      <c r="H146" s="17"/>
      <c r="I146" s="106"/>
    </row>
    <row r="147" spans="2:9" ht="15.5" hidden="1" x14ac:dyDescent="0.35">
      <c r="C147" s="95" t="s">
        <v>138</v>
      </c>
      <c r="D147" s="21">
        <f>SUM(D139:D146)</f>
        <v>0</v>
      </c>
      <c r="E147" s="21"/>
      <c r="F147" s="21">
        <f>SUM(F139:F146)</f>
        <v>0</v>
      </c>
      <c r="G147" s="18">
        <f>(G139*F139)+(G140*F140)+(G141*F141)+(G142*F142)+(G143*F143)+(G144*F144)+(G145*F145)+(G146*F146)</f>
        <v>0</v>
      </c>
      <c r="H147" s="148">
        <f>SUM(H139:H146)</f>
        <v>0</v>
      </c>
      <c r="I147" s="106"/>
    </row>
    <row r="148" spans="2:9" ht="15.75" hidden="1" customHeight="1" x14ac:dyDescent="0.35">
      <c r="B148" s="95" t="s">
        <v>129</v>
      </c>
      <c r="C148" s="272"/>
      <c r="D148" s="272"/>
      <c r="E148" s="272"/>
      <c r="F148" s="272"/>
      <c r="G148" s="272"/>
      <c r="H148" s="273"/>
      <c r="I148" s="272"/>
    </row>
    <row r="149" spans="2:9" ht="15.5" hidden="1" x14ac:dyDescent="0.35">
      <c r="B149" s="131" t="s">
        <v>130</v>
      </c>
      <c r="C149" s="15"/>
      <c r="D149" s="16"/>
      <c r="E149" s="16"/>
      <c r="F149" s="119">
        <f t="shared" ref="F149:F156" si="13">SUM(D149:D149)</f>
        <v>0</v>
      </c>
      <c r="G149" s="116"/>
      <c r="H149" s="16"/>
      <c r="I149" s="105"/>
    </row>
    <row r="150" spans="2:9" ht="15.5" hidden="1" x14ac:dyDescent="0.35">
      <c r="B150" s="131" t="s">
        <v>131</v>
      </c>
      <c r="C150" s="15"/>
      <c r="D150" s="16"/>
      <c r="E150" s="16"/>
      <c r="F150" s="119">
        <f t="shared" si="13"/>
        <v>0</v>
      </c>
      <c r="G150" s="116"/>
      <c r="H150" s="16"/>
      <c r="I150" s="105"/>
    </row>
    <row r="151" spans="2:9" ht="15.5" hidden="1" x14ac:dyDescent="0.35">
      <c r="B151" s="131" t="s">
        <v>132</v>
      </c>
      <c r="C151" s="15"/>
      <c r="D151" s="16"/>
      <c r="E151" s="16"/>
      <c r="F151" s="119">
        <f t="shared" si="13"/>
        <v>0</v>
      </c>
      <c r="G151" s="116"/>
      <c r="H151" s="16"/>
      <c r="I151" s="105"/>
    </row>
    <row r="152" spans="2:9" ht="15.5" hidden="1" x14ac:dyDescent="0.35">
      <c r="B152" s="131" t="s">
        <v>133</v>
      </c>
      <c r="C152" s="15"/>
      <c r="D152" s="16"/>
      <c r="E152" s="16"/>
      <c r="F152" s="119">
        <f t="shared" si="13"/>
        <v>0</v>
      </c>
      <c r="G152" s="116"/>
      <c r="H152" s="16"/>
      <c r="I152" s="105"/>
    </row>
    <row r="153" spans="2:9" ht="15.5" hidden="1" x14ac:dyDescent="0.35">
      <c r="B153" s="131" t="s">
        <v>134</v>
      </c>
      <c r="C153" s="15"/>
      <c r="D153" s="16"/>
      <c r="E153" s="16"/>
      <c r="F153" s="119">
        <f t="shared" si="13"/>
        <v>0</v>
      </c>
      <c r="G153" s="116"/>
      <c r="H153" s="16"/>
      <c r="I153" s="105"/>
    </row>
    <row r="154" spans="2:9" ht="15.5" hidden="1" x14ac:dyDescent="0.35">
      <c r="B154" s="131" t="s">
        <v>135</v>
      </c>
      <c r="C154" s="15"/>
      <c r="D154" s="16"/>
      <c r="E154" s="16"/>
      <c r="F154" s="119">
        <f t="shared" si="13"/>
        <v>0</v>
      </c>
      <c r="G154" s="116"/>
      <c r="H154" s="16"/>
      <c r="I154" s="105"/>
    </row>
    <row r="155" spans="2:9" ht="15.5" hidden="1" x14ac:dyDescent="0.35">
      <c r="B155" s="131" t="s">
        <v>136</v>
      </c>
      <c r="C155" s="44"/>
      <c r="D155" s="17"/>
      <c r="E155" s="17"/>
      <c r="F155" s="119">
        <f t="shared" si="13"/>
        <v>0</v>
      </c>
      <c r="G155" s="117"/>
      <c r="H155" s="17"/>
      <c r="I155" s="106"/>
    </row>
    <row r="156" spans="2:9" ht="15.5" hidden="1" x14ac:dyDescent="0.35">
      <c r="B156" s="131" t="s">
        <v>137</v>
      </c>
      <c r="C156" s="44"/>
      <c r="D156" s="17"/>
      <c r="E156" s="17"/>
      <c r="F156" s="119">
        <f t="shared" si="13"/>
        <v>0</v>
      </c>
      <c r="G156" s="117"/>
      <c r="H156" s="17"/>
      <c r="I156" s="106"/>
    </row>
    <row r="157" spans="2:9" ht="15.5" hidden="1" x14ac:dyDescent="0.35">
      <c r="C157" s="95" t="s">
        <v>138</v>
      </c>
      <c r="D157" s="18">
        <f>SUM(D149:D156)</f>
        <v>0</v>
      </c>
      <c r="E157" s="18"/>
      <c r="F157" s="18">
        <f>SUM(F149:F156)</f>
        <v>0</v>
      </c>
      <c r="G157" s="18">
        <f>(G149*F149)+(G150*F150)+(G151*F151)+(G152*F152)+(G153*F153)+(G154*F154)+(G155*F155)+(G156*F156)</f>
        <v>0</v>
      </c>
      <c r="H157" s="148">
        <f>SUM(H149:H156)</f>
        <v>0</v>
      </c>
      <c r="I157" s="106"/>
    </row>
    <row r="158" spans="2:9" ht="15.5" hidden="1" x14ac:dyDescent="0.35">
      <c r="B158" s="5"/>
      <c r="C158" s="11"/>
      <c r="D158" s="23"/>
      <c r="E158" s="23"/>
      <c r="F158" s="23"/>
      <c r="G158" s="23"/>
      <c r="H158" s="23"/>
      <c r="I158" s="11"/>
    </row>
    <row r="159" spans="2:9" ht="15.5" x14ac:dyDescent="0.35">
      <c r="B159" s="5"/>
      <c r="C159" s="11"/>
      <c r="D159" s="23"/>
      <c r="E159" s="23"/>
      <c r="F159" s="23"/>
      <c r="G159" s="23"/>
      <c r="H159" s="23"/>
      <c r="I159" s="11"/>
    </row>
    <row r="160" spans="2:9" ht="63.75" customHeight="1" x14ac:dyDescent="0.35">
      <c r="B160" s="95" t="s">
        <v>529</v>
      </c>
      <c r="C160" s="245" t="s">
        <v>569</v>
      </c>
      <c r="D160" s="30">
        <v>175320</v>
      </c>
      <c r="E160" s="190">
        <v>335200</v>
      </c>
      <c r="F160" s="111">
        <f>E160</f>
        <v>335200</v>
      </c>
      <c r="G160" s="116">
        <v>0.5</v>
      </c>
      <c r="H160" s="194">
        <v>121701.57</v>
      </c>
      <c r="I160" s="170" t="s">
        <v>573</v>
      </c>
    </row>
    <row r="161" spans="2:9" ht="69.75" customHeight="1" x14ac:dyDescent="0.35">
      <c r="B161" s="95" t="s">
        <v>509</v>
      </c>
      <c r="C161" s="245" t="s">
        <v>557</v>
      </c>
      <c r="D161" s="30">
        <v>39700</v>
      </c>
      <c r="E161" s="190">
        <v>50000</v>
      </c>
      <c r="F161" s="111">
        <f>E161</f>
        <v>50000</v>
      </c>
      <c r="G161" s="118"/>
      <c r="H161" s="194">
        <v>27035.52</v>
      </c>
      <c r="I161" s="173" t="s">
        <v>574</v>
      </c>
    </row>
    <row r="162" spans="2:9" ht="28" hidden="1" customHeight="1" x14ac:dyDescent="0.35">
      <c r="B162" s="95"/>
      <c r="C162" s="246"/>
      <c r="D162" s="30"/>
      <c r="E162" s="190"/>
      <c r="F162" s="111"/>
      <c r="G162" s="118"/>
      <c r="H162" s="166"/>
      <c r="I162" s="174"/>
    </row>
    <row r="163" spans="2:9" ht="29.5" hidden="1" customHeight="1" x14ac:dyDescent="0.35">
      <c r="B163" s="95"/>
      <c r="C163" s="246"/>
      <c r="D163" s="30"/>
      <c r="E163" s="190"/>
      <c r="F163" s="111"/>
      <c r="G163" s="118"/>
      <c r="H163" s="166"/>
      <c r="I163" s="174"/>
    </row>
    <row r="164" spans="2:9" ht="53.15" customHeight="1" x14ac:dyDescent="0.35">
      <c r="B164" s="95" t="s">
        <v>511</v>
      </c>
      <c r="C164" s="246" t="s">
        <v>570</v>
      </c>
      <c r="D164" s="166">
        <v>50000</v>
      </c>
      <c r="E164" s="269">
        <v>0</v>
      </c>
      <c r="F164" s="111">
        <f>E164</f>
        <v>0</v>
      </c>
      <c r="G164" s="118"/>
      <c r="H164" s="30"/>
      <c r="I164" s="170"/>
    </row>
    <row r="165" spans="2:9" ht="58" customHeight="1" x14ac:dyDescent="0.35">
      <c r="B165" s="186" t="s">
        <v>571</v>
      </c>
      <c r="C165" s="245" t="s">
        <v>562</v>
      </c>
      <c r="D165" s="166"/>
      <c r="E165" s="270">
        <v>42000</v>
      </c>
      <c r="F165" s="111">
        <f>E165</f>
        <v>42000</v>
      </c>
      <c r="G165" s="116">
        <v>0.5</v>
      </c>
      <c r="H165" s="30"/>
      <c r="I165" s="112"/>
    </row>
    <row r="166" spans="2:9" ht="21.75" customHeight="1" x14ac:dyDescent="0.35">
      <c r="B166" s="5"/>
      <c r="C166" s="113" t="s">
        <v>510</v>
      </c>
      <c r="D166" s="120">
        <f>SUM(D160:D165)</f>
        <v>265020</v>
      </c>
      <c r="E166" s="120">
        <f>SUM(E160:E165)</f>
        <v>427200</v>
      </c>
      <c r="F166" s="120">
        <f>SUM(F160:F165)</f>
        <v>427200</v>
      </c>
      <c r="G166" s="18">
        <f>(G160*F160)+(G165*F165)</f>
        <v>188600</v>
      </c>
      <c r="H166" s="148">
        <f>SUM(H160:H165)</f>
        <v>148737.09</v>
      </c>
      <c r="I166" s="167"/>
    </row>
    <row r="167" spans="2:9" ht="25.5" customHeight="1" x14ac:dyDescent="0.35">
      <c r="B167" s="5"/>
      <c r="C167" s="11"/>
      <c r="D167" s="23"/>
      <c r="E167" s="23"/>
      <c r="F167" s="23"/>
      <c r="G167" s="23"/>
      <c r="H167" s="23"/>
      <c r="I167" s="11"/>
    </row>
    <row r="168" spans="2:9" ht="15.75" customHeight="1" x14ac:dyDescent="0.35">
      <c r="B168" s="5"/>
      <c r="C168" s="11"/>
      <c r="D168" s="23"/>
      <c r="E168" s="23"/>
      <c r="F168" s="23"/>
      <c r="G168" s="23"/>
      <c r="H168" s="23"/>
      <c r="I168" s="11"/>
    </row>
    <row r="169" spans="2:9" ht="15.75" customHeight="1" thickBot="1" x14ac:dyDescent="0.4">
      <c r="B169" s="5"/>
      <c r="C169" s="11"/>
      <c r="D169" s="23"/>
      <c r="E169" s="23"/>
      <c r="F169" s="23"/>
      <c r="G169" s="23"/>
      <c r="H169" s="23"/>
      <c r="I169" s="11"/>
    </row>
    <row r="170" spans="2:9" ht="23" customHeight="1" x14ac:dyDescent="0.35">
      <c r="B170" s="5"/>
      <c r="C170" s="282" t="s">
        <v>11</v>
      </c>
      <c r="D170" s="283"/>
      <c r="E170" s="283"/>
      <c r="F170" s="283"/>
      <c r="G170" s="284"/>
      <c r="H170" s="2"/>
      <c r="I170" s="2"/>
    </row>
    <row r="171" spans="2:9" ht="45.5" customHeight="1" x14ac:dyDescent="0.35">
      <c r="B171" s="5"/>
      <c r="C171" s="192"/>
      <c r="D171" s="18" t="s">
        <v>579</v>
      </c>
      <c r="E171" s="18" t="s">
        <v>27</v>
      </c>
      <c r="F171" s="242" t="s">
        <v>563</v>
      </c>
      <c r="G171" s="243" t="s">
        <v>564</v>
      </c>
      <c r="H171" s="238"/>
    </row>
    <row r="172" spans="2:9" ht="41.25" customHeight="1" x14ac:dyDescent="0.35">
      <c r="B172" s="14"/>
      <c r="C172" s="229" t="s">
        <v>26</v>
      </c>
      <c r="D172" s="154">
        <f>D166+D22+D31</f>
        <v>584920</v>
      </c>
      <c r="E172" s="154">
        <f>SUM(D172:D172)</f>
        <v>584920</v>
      </c>
      <c r="F172" s="250">
        <f>E22+E31+E166</f>
        <v>771835.89</v>
      </c>
      <c r="G172" s="252">
        <f>F172</f>
        <v>771835.89</v>
      </c>
      <c r="H172" s="239"/>
    </row>
    <row r="173" spans="2:9" ht="51.75" customHeight="1" x14ac:dyDescent="0.35">
      <c r="B173" s="3"/>
      <c r="C173" s="229" t="s">
        <v>3</v>
      </c>
      <c r="D173" s="154">
        <f>D172*0.07</f>
        <v>40944.400000000001</v>
      </c>
      <c r="E173" s="154">
        <f>E172*0.07</f>
        <v>40944.400000000001</v>
      </c>
      <c r="F173" s="250">
        <f>0.07*F172</f>
        <v>54028.512300000009</v>
      </c>
      <c r="G173" s="251">
        <f>F173</f>
        <v>54028.512300000009</v>
      </c>
      <c r="H173" s="240"/>
    </row>
    <row r="174" spans="2:9" ht="51.75" customHeight="1" thickBot="1" x14ac:dyDescent="0.4">
      <c r="B174" s="3"/>
      <c r="C174" s="8" t="s">
        <v>27</v>
      </c>
      <c r="D174" s="98">
        <f>SUM(D172:D173)</f>
        <v>625864.4</v>
      </c>
      <c r="E174" s="98">
        <f>SUM(E172:E173)</f>
        <v>625864.4</v>
      </c>
      <c r="F174" s="253">
        <f>SUM(F172:F173)</f>
        <v>825864.40230000007</v>
      </c>
      <c r="G174" s="254">
        <f t="shared" ref="G174" si="14">F174</f>
        <v>825864.40230000007</v>
      </c>
      <c r="H174" s="240"/>
    </row>
    <row r="175" spans="2:9" ht="42" customHeight="1" thickBot="1" x14ac:dyDescent="0.4">
      <c r="B175" s="3"/>
      <c r="D175" s="191"/>
      <c r="E175" s="191"/>
      <c r="H175" s="147"/>
      <c r="I175" s="241"/>
    </row>
    <row r="176" spans="2:9" ht="23.25" customHeight="1" x14ac:dyDescent="0.35">
      <c r="B176" s="1"/>
      <c r="C176" s="279" t="s">
        <v>21</v>
      </c>
      <c r="D176" s="280"/>
      <c r="E176" s="280"/>
      <c r="F176" s="281"/>
      <c r="G176" s="237"/>
      <c r="H176" s="149"/>
      <c r="I176" s="1"/>
    </row>
    <row r="177" spans="2:9" ht="34.5" customHeight="1" x14ac:dyDescent="0.35">
      <c r="B177" s="1"/>
      <c r="C177" s="27"/>
      <c r="D177" s="25" t="s">
        <v>536</v>
      </c>
      <c r="E177" s="155" t="s">
        <v>27</v>
      </c>
      <c r="F177" s="156" t="s">
        <v>23</v>
      </c>
      <c r="H177" s="149"/>
      <c r="I177" s="1"/>
    </row>
    <row r="178" spans="2:9" ht="39.5" customHeight="1" x14ac:dyDescent="0.35">
      <c r="B178" s="1"/>
      <c r="C178" s="26" t="s">
        <v>22</v>
      </c>
      <c r="D178" s="96">
        <f>$D$174*F178</f>
        <v>438105.08</v>
      </c>
      <c r="E178" s="97">
        <f>SUM(D178:D178)</f>
        <v>438105.08</v>
      </c>
      <c r="F178" s="224">
        <v>0.7</v>
      </c>
      <c r="G178" s="191"/>
      <c r="H178" s="145"/>
      <c r="I178" s="1"/>
    </row>
    <row r="179" spans="2:9" ht="34" customHeight="1" x14ac:dyDescent="0.35">
      <c r="B179" s="274"/>
      <c r="C179" s="114" t="s">
        <v>24</v>
      </c>
      <c r="D179" s="96">
        <f>$D$174*F179</f>
        <v>187759.32</v>
      </c>
      <c r="E179" s="115">
        <f>SUM(D179:D179)</f>
        <v>187759.32</v>
      </c>
      <c r="F179" s="225">
        <v>0.3</v>
      </c>
      <c r="H179" s="146"/>
    </row>
    <row r="180" spans="2:9" ht="41" customHeight="1" x14ac:dyDescent="0.35">
      <c r="B180" s="274"/>
      <c r="C180" s="114" t="s">
        <v>518</v>
      </c>
      <c r="D180" s="96">
        <f>$D$174*F180</f>
        <v>0</v>
      </c>
      <c r="E180" s="115">
        <f>SUM(D180:D180)</f>
        <v>0</v>
      </c>
      <c r="F180" s="226">
        <v>0</v>
      </c>
      <c r="H180" s="150"/>
    </row>
    <row r="181" spans="2:9" ht="38.25" customHeight="1" thickBot="1" x14ac:dyDescent="0.4">
      <c r="B181" s="274"/>
      <c r="C181" s="8" t="s">
        <v>514</v>
      </c>
      <c r="D181" s="98">
        <f>SUM(D178:D180)</f>
        <v>625864.4</v>
      </c>
      <c r="E181" s="98">
        <f>SUM(E178:E180)</f>
        <v>625864.4</v>
      </c>
      <c r="F181" s="99">
        <f>SUM(F178:F180)</f>
        <v>1</v>
      </c>
      <c r="H181" s="147"/>
    </row>
    <row r="182" spans="2:9" ht="21.75" customHeight="1" thickBot="1" x14ac:dyDescent="0.4">
      <c r="B182" s="274"/>
      <c r="C182" s="2"/>
      <c r="D182" s="6"/>
      <c r="E182" s="6"/>
      <c r="F182" s="6"/>
      <c r="G182" s="6"/>
      <c r="H182" s="181"/>
      <c r="I182" s="176"/>
    </row>
    <row r="183" spans="2:9" ht="45" customHeight="1" x14ac:dyDescent="0.35">
      <c r="B183" s="274"/>
      <c r="C183" s="100" t="s">
        <v>594</v>
      </c>
      <c r="D183" s="255">
        <f>SUM(G22,G31,G43,G53,G63,G73,G85,G95,G105,G115,G127,G137,G147,G157,G166)*1.07</f>
        <v>386182.20115000004</v>
      </c>
      <c r="E183" s="179" t="s">
        <v>558</v>
      </c>
      <c r="G183" s="247" t="s">
        <v>527</v>
      </c>
      <c r="H183" s="262">
        <f>SUM(H166,H157,H147,H137,H127,H115,H105,H95,H85,H73,H63,H53,H43,H31,H22)</f>
        <v>314600.42</v>
      </c>
      <c r="I183" s="178"/>
    </row>
    <row r="184" spans="2:9" ht="28.5" customHeight="1" x14ac:dyDescent="0.35">
      <c r="B184" s="274"/>
      <c r="C184" s="101" t="s">
        <v>593</v>
      </c>
      <c r="D184" s="257">
        <f>D183/G174</f>
        <v>0.467609694853656</v>
      </c>
      <c r="E184" s="256">
        <f>D184*H183</f>
        <v>147110.20639703202</v>
      </c>
      <c r="G184" s="263" t="s">
        <v>590</v>
      </c>
      <c r="H184" s="264">
        <f>H183/E174</f>
        <v>0.50266546555451941</v>
      </c>
      <c r="I184" s="183"/>
    </row>
    <row r="185" spans="2:9" ht="33" customHeight="1" x14ac:dyDescent="0.35">
      <c r="B185" s="274"/>
      <c r="C185" s="277"/>
      <c r="D185" s="278"/>
      <c r="E185" s="234"/>
      <c r="F185" s="42"/>
      <c r="G185" s="263" t="s">
        <v>591</v>
      </c>
      <c r="H185" s="268">
        <f>H183/G174</f>
        <v>0.38093471412964419</v>
      </c>
      <c r="I185" s="182"/>
    </row>
    <row r="186" spans="2:9" ht="32.25" customHeight="1" thickBot="1" x14ac:dyDescent="0.4">
      <c r="B186" s="274"/>
      <c r="C186" s="101" t="s">
        <v>595</v>
      </c>
      <c r="D186" s="258">
        <f>(E20+E165)*1.07</f>
        <v>82390</v>
      </c>
      <c r="E186" s="235"/>
      <c r="F186" s="43"/>
      <c r="G186" s="265" t="s">
        <v>578</v>
      </c>
      <c r="H186" s="266">
        <f>H183/E178</f>
        <v>0.71809352222074208</v>
      </c>
    </row>
    <row r="187" spans="2:9" ht="23.25" customHeight="1" x14ac:dyDescent="0.35">
      <c r="B187" s="274"/>
      <c r="C187" s="101" t="s">
        <v>596</v>
      </c>
      <c r="D187" s="259">
        <f>D186/G174</f>
        <v>9.9762139850739506E-2</v>
      </c>
      <c r="E187" s="43"/>
      <c r="G187" s="144"/>
      <c r="H187" s="36"/>
    </row>
    <row r="188" spans="2:9" ht="66.75" customHeight="1" thickBot="1" x14ac:dyDescent="0.4">
      <c r="B188" s="274"/>
      <c r="C188" s="275" t="s">
        <v>524</v>
      </c>
      <c r="D188" s="276"/>
      <c r="E188" s="236"/>
      <c r="F188" s="33"/>
    </row>
    <row r="189" spans="2:9" ht="55.5" customHeight="1" x14ac:dyDescent="0.35">
      <c r="B189" s="274"/>
    </row>
    <row r="190" spans="2:9" ht="42.75" customHeight="1" x14ac:dyDescent="0.35">
      <c r="B190" s="274"/>
    </row>
    <row r="191" spans="2:9" ht="21.75" customHeight="1" x14ac:dyDescent="0.35">
      <c r="B191" s="274"/>
    </row>
    <row r="192" spans="2:9" ht="21.75" customHeight="1" x14ac:dyDescent="0.35">
      <c r="B192" s="274"/>
    </row>
    <row r="193" spans="2:2" ht="23.25" customHeight="1" x14ac:dyDescent="0.35">
      <c r="B193" s="274"/>
    </row>
    <row r="194" spans="2:2" ht="23.25" customHeight="1" x14ac:dyDescent="0.35"/>
    <row r="195" spans="2:2" ht="21.75" customHeight="1" x14ac:dyDescent="0.35"/>
    <row r="196" spans="2:2" ht="16.5" customHeight="1" x14ac:dyDescent="0.35"/>
    <row r="197" spans="2:2" ht="29.25" customHeight="1" x14ac:dyDescent="0.35"/>
    <row r="198" spans="2:2" ht="24.75" customHeight="1" x14ac:dyDescent="0.35"/>
    <row r="199" spans="2:2" ht="33" customHeight="1" x14ac:dyDescent="0.35"/>
    <row r="201" spans="2:2" ht="15" customHeight="1" x14ac:dyDescent="0.35"/>
    <row r="202" spans="2:2" ht="25.5" customHeight="1" x14ac:dyDescent="0.35"/>
  </sheetData>
  <sheetProtection formatCells="0" formatColumns="0" formatRows="0"/>
  <mergeCells count="26">
    <mergeCell ref="C128:I128"/>
    <mergeCell ref="C118:I118"/>
    <mergeCell ref="C75:I75"/>
    <mergeCell ref="C76:I76"/>
    <mergeCell ref="C86:I86"/>
    <mergeCell ref="C96:I96"/>
    <mergeCell ref="C117:I117"/>
    <mergeCell ref="C106:I106"/>
    <mergeCell ref="C33:I33"/>
    <mergeCell ref="C34:I34"/>
    <mergeCell ref="C44:I44"/>
    <mergeCell ref="C54:I54"/>
    <mergeCell ref="C64:I64"/>
    <mergeCell ref="B2:D2"/>
    <mergeCell ref="B9:G9"/>
    <mergeCell ref="C14:I14"/>
    <mergeCell ref="C23:I23"/>
    <mergeCell ref="C13:I13"/>
    <mergeCell ref="B6:I6"/>
    <mergeCell ref="C138:I138"/>
    <mergeCell ref="C148:I148"/>
    <mergeCell ref="B179:B193"/>
    <mergeCell ref="C188:D188"/>
    <mergeCell ref="C185:D185"/>
    <mergeCell ref="C176:F176"/>
    <mergeCell ref="C170:G170"/>
  </mergeCells>
  <conditionalFormatting sqref="D187">
    <cfRule type="cellIs" dxfId="25" priority="44" operator="lessThan">
      <formula>0.05</formula>
    </cfRule>
  </conditionalFormatting>
  <conditionalFormatting sqref="D184:E184">
    <cfRule type="cellIs" dxfId="24" priority="46" operator="lessThan">
      <formula>0.15</formula>
    </cfRule>
  </conditionalFormatting>
  <conditionalFormatting sqref="H180 F181">
    <cfRule type="cellIs" dxfId="23" priority="1" operator="greaterThan">
      <formula>1</formula>
    </cfRule>
  </conditionalFormatting>
  <dataValidations xWindow="762" yWindow="672" count="6">
    <dataValidation allowBlank="1" showInputMessage="1" showErrorMessage="1" prompt="Insert *text* description of Output here" sqref="C14 C23 C34 C44 C54 C64 C76 C86 C96 C106 C118 C128 C138 C148" xr:uid="{31AC9CA6-D499-4711-A99F-BECD0A64F3A8}"/>
    <dataValidation allowBlank="1" showInputMessage="1" showErrorMessage="1" prompt="Insert *text* description of Activity here" sqref="C149 C15 C24 C35 C45 C55 C65 C77 C87 C97 C107 C119 C129 C139" xr:uid="{E7A390F5-03DD-4A67-B842-17326B4F2DA4}"/>
    <dataValidation allowBlank="1" showErrorMessage="1" prompt="% Towards Gender Equality and Women's Empowerment Must be Higher than 15%_x000a_" sqref="D186:F186" xr:uid="{8C6643DA-1D03-44FB-AC1F-C4CB706ED3AA}"/>
    <dataValidation allowBlank="1" showInputMessage="1" showErrorMessage="1" prompt="% Towards Gender Equality and Women's Empowerment Must be Higher than 15%_x000a_" sqref="D184:E184" xr:uid="{E72508C7-C8DD-46A5-878C-E4FA07CAB6AF}"/>
    <dataValidation allowBlank="1" showInputMessage="1" showErrorMessage="1" prompt="M&amp;E Budget Cannot be Less than 5%_x000a_" sqref="D187:E187" xr:uid="{53928C0A-D548-4B6B-97FC-07D38B0E5FA7}"/>
    <dataValidation allowBlank="1" showInputMessage="1" showErrorMessage="1" prompt="Insert *text* description of Outcome here" sqref="C13:I13 C33:I33 C75:I75 C117:I117" xr:uid="{89ACADD6-F982-42D9-AC8D-CCF9750605B2}"/>
  </dataValidations>
  <pageMargins left="1.2736614173228347" right="0.70866141732283472"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L252"/>
  <sheetViews>
    <sheetView showGridLines="0" showZeros="0" view="pageBreakPreview" topLeftCell="A34" zoomScale="60" zoomScaleNormal="77" workbookViewId="0">
      <selection activeCell="F23" activeCellId="3" sqref="F202 F34 F22 F23"/>
    </sheetView>
  </sheetViews>
  <sheetFormatPr defaultColWidth="9.1796875" defaultRowHeight="15.5" x14ac:dyDescent="0.35"/>
  <cols>
    <col min="1" max="1" width="4.453125" style="49" customWidth="1"/>
    <col min="2" max="2" width="3.26953125" style="49" customWidth="1"/>
    <col min="3" max="3" width="51.453125" style="49" customWidth="1"/>
    <col min="4" max="4" width="34.26953125" style="50" customWidth="1"/>
    <col min="5" max="5" width="25.7265625" style="49" customWidth="1"/>
    <col min="6" max="6" width="28.453125" style="49" customWidth="1"/>
    <col min="7" max="7" width="19" style="49" customWidth="1"/>
    <col min="8" max="8" width="19.453125" style="49" customWidth="1"/>
    <col min="9" max="9" width="19" style="49" customWidth="1"/>
    <col min="10" max="10" width="26" style="49" customWidth="1"/>
    <col min="11" max="11" width="21.1796875" style="49" customWidth="1"/>
    <col min="12" max="12" width="7" style="49" customWidth="1"/>
    <col min="13" max="13" width="24.26953125" style="49" customWidth="1"/>
    <col min="14" max="14" width="26.453125" style="49" customWidth="1"/>
    <col min="15" max="15" width="30.1796875" style="49" customWidth="1"/>
    <col min="16" max="16" width="33" style="49" customWidth="1"/>
    <col min="17" max="18" width="22.7265625" style="49" customWidth="1"/>
    <col min="19" max="19" width="23.453125" style="49" customWidth="1"/>
    <col min="20" max="20" width="32.1796875" style="49" customWidth="1"/>
    <col min="21" max="21" width="9.1796875" style="49"/>
    <col min="22" max="22" width="17.7265625" style="49" customWidth="1"/>
    <col min="23" max="23" width="26.453125" style="49" customWidth="1"/>
    <col min="24" max="24" width="22.453125" style="49" customWidth="1"/>
    <col min="25" max="25" width="29.7265625" style="49" customWidth="1"/>
    <col min="26" max="26" width="23.453125" style="49" customWidth="1"/>
    <col min="27" max="27" width="18.453125" style="49" customWidth="1"/>
    <col min="28" max="28" width="17.453125" style="49" customWidth="1"/>
    <col min="29" max="29" width="25.1796875" style="49" customWidth="1"/>
    <col min="30" max="16384" width="9.1796875" style="49"/>
  </cols>
  <sheetData>
    <row r="1" spans="2:11" ht="24" customHeight="1" x14ac:dyDescent="0.35">
      <c r="J1" s="20"/>
      <c r="K1" s="4"/>
    </row>
    <row r="2" spans="2:11" ht="46" x14ac:dyDescent="1">
      <c r="C2" s="285" t="s">
        <v>507</v>
      </c>
      <c r="D2" s="285"/>
      <c r="E2" s="34"/>
      <c r="F2" s="35"/>
      <c r="G2" s="35"/>
      <c r="J2" s="20"/>
      <c r="K2" s="4"/>
    </row>
    <row r="3" spans="2:11" ht="24" customHeight="1" x14ac:dyDescent="0.35">
      <c r="C3" s="38"/>
      <c r="D3" s="36"/>
      <c r="E3" s="36"/>
      <c r="F3" s="36"/>
      <c r="G3" s="36"/>
      <c r="J3" s="20"/>
      <c r="K3" s="4"/>
    </row>
    <row r="4" spans="2:11" ht="24" customHeight="1" thickBot="1" x14ac:dyDescent="0.4">
      <c r="C4" s="38"/>
      <c r="D4" s="36"/>
      <c r="E4" s="36"/>
      <c r="F4" s="36"/>
      <c r="G4" s="36"/>
      <c r="J4" s="20"/>
      <c r="K4" s="4"/>
    </row>
    <row r="5" spans="2:11" ht="30" customHeight="1" x14ac:dyDescent="0.8">
      <c r="C5" s="309" t="s">
        <v>9</v>
      </c>
      <c r="D5" s="310"/>
      <c r="E5" s="311"/>
      <c r="H5" s="20"/>
      <c r="I5" s="4"/>
    </row>
    <row r="6" spans="2:11" ht="24" customHeight="1" x14ac:dyDescent="0.35">
      <c r="C6" s="312" t="s">
        <v>508</v>
      </c>
      <c r="D6" s="313"/>
      <c r="E6" s="314"/>
      <c r="H6" s="20"/>
      <c r="I6" s="4"/>
    </row>
    <row r="7" spans="2:11" ht="24" customHeight="1" x14ac:dyDescent="0.35">
      <c r="C7" s="312"/>
      <c r="D7" s="313"/>
      <c r="E7" s="314"/>
      <c r="H7" s="20"/>
      <c r="I7" s="4"/>
    </row>
    <row r="8" spans="2:11" ht="40.5" customHeight="1" thickBot="1" x14ac:dyDescent="0.4">
      <c r="C8" s="315"/>
      <c r="D8" s="316"/>
      <c r="E8" s="317"/>
      <c r="H8" s="20"/>
      <c r="I8" s="4"/>
    </row>
    <row r="9" spans="2:11" ht="24" customHeight="1" thickBot="1" x14ac:dyDescent="0.4">
      <c r="C9" s="46"/>
      <c r="D9" s="46"/>
      <c r="J9" s="20"/>
      <c r="K9" s="4"/>
    </row>
    <row r="10" spans="2:11" ht="24" customHeight="1" thickBot="1" x14ac:dyDescent="0.4">
      <c r="C10" s="305" t="s">
        <v>140</v>
      </c>
      <c r="D10" s="306"/>
      <c r="J10" s="20"/>
      <c r="K10" s="4"/>
    </row>
    <row r="11" spans="2:11" ht="24" customHeight="1" x14ac:dyDescent="0.35">
      <c r="C11" s="46"/>
      <c r="D11" s="46"/>
      <c r="J11" s="20"/>
      <c r="K11" s="4"/>
    </row>
    <row r="12" spans="2:11" ht="24" customHeight="1" x14ac:dyDescent="0.35">
      <c r="C12" s="46"/>
      <c r="D12" s="18" t="s">
        <v>589</v>
      </c>
      <c r="E12" s="25" t="s">
        <v>27</v>
      </c>
      <c r="F12" s="242" t="s">
        <v>565</v>
      </c>
      <c r="G12" s="260" t="s">
        <v>566</v>
      </c>
      <c r="J12" s="20"/>
      <c r="K12" s="4"/>
    </row>
    <row r="13" spans="2:11" ht="24" customHeight="1" x14ac:dyDescent="0.35">
      <c r="B13" s="302" t="s">
        <v>151</v>
      </c>
      <c r="C13" s="303"/>
      <c r="D13" s="307"/>
      <c r="E13" s="308"/>
      <c r="F13" s="198"/>
      <c r="G13" s="198"/>
      <c r="J13" s="20"/>
      <c r="K13" s="4"/>
    </row>
    <row r="14" spans="2:11" ht="22.5" customHeight="1" x14ac:dyDescent="0.35">
      <c r="C14" s="302" t="s">
        <v>148</v>
      </c>
      <c r="D14" s="303"/>
      <c r="E14" s="304"/>
      <c r="F14" s="198"/>
      <c r="G14" s="198"/>
      <c r="J14" s="20"/>
      <c r="K14" s="4"/>
    </row>
    <row r="15" spans="2:11" ht="24.75" customHeight="1" thickBot="1" x14ac:dyDescent="0.4">
      <c r="C15" s="59" t="s">
        <v>147</v>
      </c>
      <c r="D15" s="60">
        <f>'1) Budget Table'!D22</f>
        <v>156100</v>
      </c>
      <c r="E15" s="196">
        <f>SUM(D15:D15)</f>
        <v>156100</v>
      </c>
      <c r="F15" s="200">
        <f>'1) Budget Table'!E22</f>
        <v>201835.89</v>
      </c>
      <c r="G15" s="200">
        <f>F15</f>
        <v>201835.89</v>
      </c>
      <c r="J15" s="20"/>
      <c r="K15" s="4"/>
    </row>
    <row r="16" spans="2:11" ht="21.75" customHeight="1" x14ac:dyDescent="0.35">
      <c r="C16" s="57" t="s">
        <v>4</v>
      </c>
      <c r="D16" s="199">
        <v>0</v>
      </c>
      <c r="E16" s="197">
        <f t="shared" ref="E16:E22" si="0">SUM(D16:D16)</f>
        <v>0</v>
      </c>
      <c r="F16" s="202"/>
      <c r="G16" s="202"/>
    </row>
    <row r="17" spans="3:7" x14ac:dyDescent="0.35">
      <c r="C17" s="47" t="s">
        <v>5</v>
      </c>
      <c r="D17" s="94">
        <v>0</v>
      </c>
      <c r="E17" s="121">
        <f t="shared" si="0"/>
        <v>0</v>
      </c>
      <c r="F17" s="203"/>
      <c r="G17" s="203"/>
    </row>
    <row r="18" spans="3:7" ht="30" customHeight="1" x14ac:dyDescent="0.35">
      <c r="C18" s="47" t="s">
        <v>6</v>
      </c>
      <c r="D18" s="94"/>
      <c r="E18" s="121">
        <f t="shared" si="0"/>
        <v>0</v>
      </c>
      <c r="F18" s="203"/>
      <c r="G18" s="203"/>
    </row>
    <row r="19" spans="3:7" x14ac:dyDescent="0.35">
      <c r="C19" s="48" t="s">
        <v>7</v>
      </c>
      <c r="D19" s="94">
        <v>124300</v>
      </c>
      <c r="E19" s="121">
        <f>SUM(D19:D19)</f>
        <v>124300</v>
      </c>
      <c r="F19" s="203">
        <v>129535.89</v>
      </c>
      <c r="G19" s="203">
        <f>F19</f>
        <v>129535.89</v>
      </c>
    </row>
    <row r="20" spans="3:7" x14ac:dyDescent="0.35">
      <c r="C20" s="47" t="s">
        <v>10</v>
      </c>
      <c r="D20" s="94">
        <v>31800</v>
      </c>
      <c r="E20" s="121">
        <f t="shared" si="0"/>
        <v>31800</v>
      </c>
      <c r="F20" s="203">
        <v>72300</v>
      </c>
      <c r="G20" s="203">
        <f>F20</f>
        <v>72300</v>
      </c>
    </row>
    <row r="21" spans="3:7" ht="21.75" customHeight="1" x14ac:dyDescent="0.35">
      <c r="C21" s="47" t="s">
        <v>8</v>
      </c>
      <c r="D21" s="94"/>
      <c r="E21" s="121">
        <f t="shared" si="0"/>
        <v>0</v>
      </c>
      <c r="F21" s="203"/>
      <c r="G21" s="203"/>
    </row>
    <row r="22" spans="3:7" ht="21.75" customHeight="1" x14ac:dyDescent="0.35">
      <c r="C22" s="47" t="s">
        <v>146</v>
      </c>
      <c r="D22" s="94"/>
      <c r="E22" s="121">
        <f t="shared" si="0"/>
        <v>0</v>
      </c>
      <c r="F22" s="203"/>
      <c r="G22" s="203"/>
    </row>
    <row r="23" spans="3:7" ht="15.75" customHeight="1" x14ac:dyDescent="0.35">
      <c r="C23" s="51" t="s">
        <v>149</v>
      </c>
      <c r="D23" s="62">
        <f>SUM(D16:D22)</f>
        <v>156100</v>
      </c>
      <c r="E23" s="121">
        <f>SUM(D23:D23)</f>
        <v>156100</v>
      </c>
      <c r="F23" s="206">
        <f>SUM(F16:F22)</f>
        <v>201835.89</v>
      </c>
      <c r="G23" s="206">
        <f>F23</f>
        <v>201835.89</v>
      </c>
    </row>
    <row r="24" spans="3:7" s="50" customFormat="1" x14ac:dyDescent="0.35">
      <c r="C24" s="66"/>
      <c r="D24" s="67"/>
      <c r="E24" s="122"/>
    </row>
    <row r="25" spans="3:7" x14ac:dyDescent="0.35">
      <c r="C25" s="302" t="s">
        <v>152</v>
      </c>
      <c r="D25" s="303"/>
      <c r="E25" s="304"/>
      <c r="F25" s="207"/>
      <c r="G25" s="208"/>
    </row>
    <row r="26" spans="3:7" ht="27" customHeight="1" thickBot="1" x14ac:dyDescent="0.4">
      <c r="C26" s="59" t="s">
        <v>147</v>
      </c>
      <c r="D26" s="60">
        <f>'1) Budget Table'!D31</f>
        <v>163800</v>
      </c>
      <c r="E26" s="61">
        <f t="shared" ref="E26:E34" si="1">SUM(D26:D26)</f>
        <v>163800</v>
      </c>
      <c r="F26" s="209">
        <f>'1) Budget Table'!E31</f>
        <v>142800</v>
      </c>
      <c r="G26" s="209">
        <f>F26</f>
        <v>142800</v>
      </c>
    </row>
    <row r="27" spans="3:7" x14ac:dyDescent="0.35">
      <c r="C27" s="57" t="s">
        <v>4</v>
      </c>
      <c r="D27" s="93">
        <v>0</v>
      </c>
      <c r="E27" s="58">
        <f t="shared" si="1"/>
        <v>0</v>
      </c>
      <c r="F27" s="202"/>
      <c r="G27" s="202"/>
    </row>
    <row r="28" spans="3:7" x14ac:dyDescent="0.35">
      <c r="C28" s="47" t="s">
        <v>5</v>
      </c>
      <c r="D28" s="94">
        <v>0</v>
      </c>
      <c r="E28" s="56">
        <f t="shared" si="1"/>
        <v>0</v>
      </c>
      <c r="F28" s="203"/>
      <c r="G28" s="203"/>
    </row>
    <row r="29" spans="3:7" ht="31" x14ac:dyDescent="0.35">
      <c r="C29" s="47" t="s">
        <v>6</v>
      </c>
      <c r="D29" s="94">
        <v>0</v>
      </c>
      <c r="E29" s="56">
        <f t="shared" si="1"/>
        <v>0</v>
      </c>
      <c r="F29" s="203"/>
      <c r="G29" s="203"/>
    </row>
    <row r="30" spans="3:7" x14ac:dyDescent="0.35">
      <c r="C30" s="48" t="s">
        <v>7</v>
      </c>
      <c r="D30" s="94">
        <v>130300</v>
      </c>
      <c r="E30" s="56">
        <f t="shared" si="1"/>
        <v>130300</v>
      </c>
      <c r="F30" s="203">
        <v>106600</v>
      </c>
      <c r="G30" s="203"/>
    </row>
    <row r="31" spans="3:7" x14ac:dyDescent="0.35">
      <c r="C31" s="47" t="s">
        <v>10</v>
      </c>
      <c r="D31" s="94">
        <v>33500</v>
      </c>
      <c r="E31" s="56">
        <f t="shared" si="1"/>
        <v>33500</v>
      </c>
      <c r="F31" s="203">
        <v>36200</v>
      </c>
      <c r="G31" s="203"/>
    </row>
    <row r="32" spans="3:7" x14ac:dyDescent="0.35">
      <c r="C32" s="47" t="s">
        <v>8</v>
      </c>
      <c r="D32" s="94"/>
      <c r="E32" s="56">
        <f t="shared" si="1"/>
        <v>0</v>
      </c>
      <c r="F32" s="203"/>
      <c r="G32" s="203"/>
    </row>
    <row r="33" spans="3:7" x14ac:dyDescent="0.35">
      <c r="C33" s="47" t="s">
        <v>146</v>
      </c>
      <c r="D33" s="94"/>
      <c r="E33" s="56">
        <f t="shared" si="1"/>
        <v>0</v>
      </c>
      <c r="F33" s="203"/>
      <c r="G33" s="203"/>
    </row>
    <row r="34" spans="3:7" x14ac:dyDescent="0.35">
      <c r="C34" s="51" t="s">
        <v>149</v>
      </c>
      <c r="D34" s="62">
        <f>SUM(D27:D33)</f>
        <v>163800</v>
      </c>
      <c r="E34" s="56">
        <f t="shared" si="1"/>
        <v>163800</v>
      </c>
      <c r="F34" s="206">
        <f>SUM(F27:F33)</f>
        <v>142800</v>
      </c>
      <c r="G34" s="206">
        <f>F34</f>
        <v>142800</v>
      </c>
    </row>
    <row r="35" spans="3:7" s="50" customFormat="1" x14ac:dyDescent="0.35">
      <c r="C35" s="66"/>
      <c r="D35" s="67"/>
      <c r="E35" s="68"/>
      <c r="F35" s="204"/>
      <c r="G35" s="205"/>
    </row>
    <row r="36" spans="3:7" hidden="1" x14ac:dyDescent="0.35">
      <c r="C36" s="302" t="s">
        <v>153</v>
      </c>
      <c r="D36" s="303"/>
      <c r="E36" s="304"/>
      <c r="F36" s="202">
        <f>SUM(F29:F35)</f>
        <v>285600</v>
      </c>
      <c r="G36" s="202">
        <f>F36</f>
        <v>285600</v>
      </c>
    </row>
    <row r="37" spans="3:7" ht="21.75" hidden="1" customHeight="1" thickBot="1" x14ac:dyDescent="0.4">
      <c r="C37" s="59"/>
      <c r="D37" s="60"/>
      <c r="E37" s="61"/>
      <c r="F37" s="210"/>
      <c r="G37" s="210"/>
    </row>
    <row r="38" spans="3:7" hidden="1" x14ac:dyDescent="0.35">
      <c r="C38" s="57"/>
      <c r="D38" s="93"/>
      <c r="E38" s="58"/>
      <c r="F38" s="210"/>
      <c r="G38" s="210"/>
    </row>
    <row r="39" spans="3:7" s="50" customFormat="1" ht="15.75" hidden="1" customHeight="1" x14ac:dyDescent="0.35">
      <c r="C39" s="47"/>
      <c r="D39" s="94"/>
      <c r="E39" s="56"/>
      <c r="F39" s="211"/>
      <c r="G39" s="211"/>
    </row>
    <row r="40" spans="3:7" s="50" customFormat="1" hidden="1" x14ac:dyDescent="0.35">
      <c r="C40" s="47"/>
      <c r="D40" s="94"/>
      <c r="E40" s="56"/>
      <c r="F40" s="211"/>
      <c r="G40" s="211"/>
    </row>
    <row r="41" spans="3:7" s="50" customFormat="1" hidden="1" x14ac:dyDescent="0.35">
      <c r="C41" s="48"/>
      <c r="D41" s="94"/>
      <c r="E41" s="56"/>
      <c r="F41" s="211"/>
      <c r="G41" s="211"/>
    </row>
    <row r="42" spans="3:7" hidden="1" x14ac:dyDescent="0.35">
      <c r="C42" s="47"/>
      <c r="D42" s="94"/>
      <c r="E42" s="56"/>
      <c r="F42" s="210"/>
      <c r="G42" s="210"/>
    </row>
    <row r="43" spans="3:7" hidden="1" x14ac:dyDescent="0.35">
      <c r="C43" s="47"/>
      <c r="D43" s="94"/>
      <c r="E43" s="56"/>
      <c r="F43" s="210"/>
      <c r="G43" s="210"/>
    </row>
    <row r="44" spans="3:7" hidden="1" x14ac:dyDescent="0.35">
      <c r="C44" s="47"/>
      <c r="D44" s="94"/>
      <c r="E44" s="56"/>
      <c r="F44" s="210"/>
      <c r="G44" s="210"/>
    </row>
    <row r="45" spans="3:7" hidden="1" x14ac:dyDescent="0.35">
      <c r="C45" s="51"/>
      <c r="D45" s="62"/>
      <c r="E45" s="56"/>
      <c r="F45" s="210"/>
      <c r="G45" s="210"/>
    </row>
    <row r="46" spans="3:7" hidden="1" x14ac:dyDescent="0.35">
      <c r="C46" s="302"/>
      <c r="D46" s="303"/>
      <c r="E46" s="304"/>
      <c r="F46" s="210"/>
      <c r="G46" s="210"/>
    </row>
    <row r="47" spans="3:7" s="50" customFormat="1" hidden="1" x14ac:dyDescent="0.35">
      <c r="C47" s="63"/>
      <c r="D47" s="64"/>
      <c r="E47" s="65"/>
      <c r="F47" s="211"/>
      <c r="G47" s="211"/>
    </row>
    <row r="48" spans="3:7" ht="20.25" hidden="1" customHeight="1" thickBot="1" x14ac:dyDescent="0.4">
      <c r="C48" s="59"/>
      <c r="D48" s="60"/>
      <c r="E48" s="61"/>
      <c r="F48" s="210"/>
      <c r="G48" s="210"/>
    </row>
    <row r="49" spans="2:7" hidden="1" x14ac:dyDescent="0.35">
      <c r="C49" s="57"/>
      <c r="D49" s="93"/>
      <c r="E49" s="58"/>
      <c r="F49" s="210"/>
      <c r="G49" s="210"/>
    </row>
    <row r="50" spans="2:7" ht="15.75" hidden="1" customHeight="1" x14ac:dyDescent="0.35">
      <c r="C50" s="47"/>
      <c r="D50" s="94"/>
      <c r="E50" s="56"/>
      <c r="F50" s="210"/>
      <c r="G50" s="210"/>
    </row>
    <row r="51" spans="2:7" ht="32.25" hidden="1" customHeight="1" x14ac:dyDescent="0.35">
      <c r="C51" s="47"/>
      <c r="D51" s="94"/>
      <c r="E51" s="56"/>
      <c r="F51" s="210"/>
      <c r="G51" s="210"/>
    </row>
    <row r="52" spans="2:7" s="50" customFormat="1" hidden="1" x14ac:dyDescent="0.35">
      <c r="C52" s="48"/>
      <c r="D52" s="94"/>
      <c r="E52" s="56"/>
      <c r="F52" s="211"/>
      <c r="G52" s="211"/>
    </row>
    <row r="53" spans="2:7" hidden="1" x14ac:dyDescent="0.35">
      <c r="C53" s="47"/>
      <c r="D53" s="94"/>
      <c r="E53" s="56"/>
      <c r="F53" s="210"/>
      <c r="G53" s="210"/>
    </row>
    <row r="54" spans="2:7" hidden="1" x14ac:dyDescent="0.35">
      <c r="C54" s="47"/>
      <c r="D54" s="94"/>
      <c r="E54" s="56"/>
      <c r="F54" s="210"/>
      <c r="G54" s="210"/>
    </row>
    <row r="55" spans="2:7" hidden="1" x14ac:dyDescent="0.35">
      <c r="C55" s="47"/>
      <c r="D55" s="94"/>
      <c r="E55" s="56"/>
      <c r="F55" s="210"/>
      <c r="G55" s="210"/>
    </row>
    <row r="56" spans="2:7" ht="21" hidden="1" customHeight="1" x14ac:dyDescent="0.35">
      <c r="C56" s="51"/>
      <c r="D56" s="62"/>
      <c r="E56" s="56"/>
      <c r="F56" s="210"/>
      <c r="G56" s="210"/>
    </row>
    <row r="57" spans="2:7" s="50" customFormat="1" ht="22.5" hidden="1" customHeight="1" x14ac:dyDescent="0.35">
      <c r="C57" s="69"/>
      <c r="D57" s="67"/>
      <c r="E57" s="68"/>
      <c r="F57" s="211"/>
      <c r="G57" s="211"/>
    </row>
    <row r="58" spans="2:7" hidden="1" x14ac:dyDescent="0.35">
      <c r="B58" s="302" t="s">
        <v>154</v>
      </c>
      <c r="C58" s="303"/>
      <c r="D58" s="303"/>
      <c r="E58" s="304"/>
      <c r="F58" s="210"/>
      <c r="G58" s="210"/>
    </row>
    <row r="59" spans="2:7" hidden="1" x14ac:dyDescent="0.35">
      <c r="C59" s="302" t="s">
        <v>155</v>
      </c>
      <c r="D59" s="303"/>
      <c r="E59" s="304"/>
      <c r="F59" s="210"/>
      <c r="G59" s="210"/>
    </row>
    <row r="60" spans="2:7" ht="24" hidden="1" customHeight="1" thickBot="1" x14ac:dyDescent="0.4">
      <c r="C60" s="59" t="s">
        <v>147</v>
      </c>
      <c r="D60" s="60">
        <f>'1) Budget Table'!D43</f>
        <v>0</v>
      </c>
      <c r="E60" s="61">
        <f t="shared" ref="E60:E68" si="2">SUM(D60:D60)</f>
        <v>0</v>
      </c>
      <c r="F60" s="210"/>
      <c r="G60" s="210"/>
    </row>
    <row r="61" spans="2:7" ht="15.75" hidden="1" customHeight="1" x14ac:dyDescent="0.35">
      <c r="C61" s="57" t="s">
        <v>4</v>
      </c>
      <c r="D61" s="93"/>
      <c r="E61" s="58">
        <f t="shared" si="2"/>
        <v>0</v>
      </c>
      <c r="F61" s="210"/>
      <c r="G61" s="210"/>
    </row>
    <row r="62" spans="2:7" ht="15.75" hidden="1" customHeight="1" x14ac:dyDescent="0.35">
      <c r="C62" s="47" t="s">
        <v>5</v>
      </c>
      <c r="D62" s="94"/>
      <c r="E62" s="56">
        <f t="shared" si="2"/>
        <v>0</v>
      </c>
      <c r="F62" s="210"/>
      <c r="G62" s="210"/>
    </row>
    <row r="63" spans="2:7" ht="15.75" hidden="1" customHeight="1" x14ac:dyDescent="0.35">
      <c r="C63" s="47" t="s">
        <v>6</v>
      </c>
      <c r="D63" s="94"/>
      <c r="E63" s="56">
        <f t="shared" si="2"/>
        <v>0</v>
      </c>
      <c r="F63" s="210"/>
      <c r="G63" s="210"/>
    </row>
    <row r="64" spans="2:7" ht="18.75" hidden="1" customHeight="1" x14ac:dyDescent="0.35">
      <c r="C64" s="48" t="s">
        <v>7</v>
      </c>
      <c r="D64" s="94"/>
      <c r="E64" s="56">
        <f t="shared" si="2"/>
        <v>0</v>
      </c>
      <c r="F64" s="210"/>
      <c r="G64" s="210"/>
    </row>
    <row r="65" spans="2:7" hidden="1" x14ac:dyDescent="0.35">
      <c r="C65" s="47" t="s">
        <v>10</v>
      </c>
      <c r="D65" s="94"/>
      <c r="E65" s="56">
        <f t="shared" si="2"/>
        <v>0</v>
      </c>
      <c r="F65" s="210"/>
      <c r="G65" s="210"/>
    </row>
    <row r="66" spans="2:7" s="50" customFormat="1" ht="21.75" hidden="1" customHeight="1" x14ac:dyDescent="0.35">
      <c r="B66" s="49"/>
      <c r="C66" s="47" t="s">
        <v>8</v>
      </c>
      <c r="D66" s="94"/>
      <c r="E66" s="56">
        <f t="shared" si="2"/>
        <v>0</v>
      </c>
      <c r="F66" s="211"/>
      <c r="G66" s="211"/>
    </row>
    <row r="67" spans="2:7" s="50" customFormat="1" hidden="1" x14ac:dyDescent="0.35">
      <c r="B67" s="49"/>
      <c r="C67" s="47" t="s">
        <v>146</v>
      </c>
      <c r="D67" s="94"/>
      <c r="E67" s="56">
        <f t="shared" si="2"/>
        <v>0</v>
      </c>
      <c r="F67" s="211"/>
      <c r="G67" s="211"/>
    </row>
    <row r="68" spans="2:7" hidden="1" x14ac:dyDescent="0.35">
      <c r="C68" s="51" t="s">
        <v>149</v>
      </c>
      <c r="D68" s="62">
        <f>SUM(D61:D67)</f>
        <v>0</v>
      </c>
      <c r="E68" s="56">
        <f t="shared" si="2"/>
        <v>0</v>
      </c>
      <c r="F68" s="210"/>
      <c r="G68" s="210"/>
    </row>
    <row r="69" spans="2:7" s="50" customFormat="1" hidden="1" x14ac:dyDescent="0.35">
      <c r="C69" s="66"/>
      <c r="D69" s="67"/>
      <c r="E69" s="68"/>
      <c r="F69" s="211"/>
      <c r="G69" s="211"/>
    </row>
    <row r="70" spans="2:7" hidden="1" x14ac:dyDescent="0.35">
      <c r="B70" s="50"/>
      <c r="C70" s="302" t="s">
        <v>38</v>
      </c>
      <c r="D70" s="303"/>
      <c r="E70" s="304"/>
      <c r="F70" s="210"/>
      <c r="G70" s="210"/>
    </row>
    <row r="71" spans="2:7" ht="21.75" hidden="1" customHeight="1" thickBot="1" x14ac:dyDescent="0.4">
      <c r="C71" s="59" t="s">
        <v>147</v>
      </c>
      <c r="D71" s="60">
        <f>'1) Budget Table'!D53</f>
        <v>0</v>
      </c>
      <c r="E71" s="61">
        <f t="shared" ref="E71:E79" si="3">SUM(D71:D71)</f>
        <v>0</v>
      </c>
      <c r="F71" s="210"/>
      <c r="G71" s="210"/>
    </row>
    <row r="72" spans="2:7" ht="15.75" hidden="1" customHeight="1" x14ac:dyDescent="0.35">
      <c r="C72" s="57" t="s">
        <v>4</v>
      </c>
      <c r="D72" s="93"/>
      <c r="E72" s="58">
        <f t="shared" si="3"/>
        <v>0</v>
      </c>
      <c r="F72" s="210"/>
      <c r="G72" s="210"/>
    </row>
    <row r="73" spans="2:7" ht="15.75" hidden="1" customHeight="1" x14ac:dyDescent="0.35">
      <c r="C73" s="47" t="s">
        <v>5</v>
      </c>
      <c r="D73" s="94"/>
      <c r="E73" s="56">
        <f t="shared" si="3"/>
        <v>0</v>
      </c>
      <c r="F73" s="210"/>
      <c r="G73" s="210"/>
    </row>
    <row r="74" spans="2:7" ht="15.75" hidden="1" customHeight="1" x14ac:dyDescent="0.35">
      <c r="C74" s="47" t="s">
        <v>6</v>
      </c>
      <c r="D74" s="94"/>
      <c r="E74" s="56">
        <f t="shared" si="3"/>
        <v>0</v>
      </c>
      <c r="F74" s="210"/>
      <c r="G74" s="210"/>
    </row>
    <row r="75" spans="2:7" hidden="1" x14ac:dyDescent="0.35">
      <c r="C75" s="48" t="s">
        <v>7</v>
      </c>
      <c r="D75" s="94"/>
      <c r="E75" s="56">
        <f t="shared" si="3"/>
        <v>0</v>
      </c>
      <c r="F75" s="210"/>
      <c r="G75" s="210"/>
    </row>
    <row r="76" spans="2:7" hidden="1" x14ac:dyDescent="0.35">
      <c r="C76" s="47" t="s">
        <v>10</v>
      </c>
      <c r="D76" s="94"/>
      <c r="E76" s="56">
        <f t="shared" si="3"/>
        <v>0</v>
      </c>
      <c r="F76" s="210"/>
      <c r="G76" s="210"/>
    </row>
    <row r="77" spans="2:7" hidden="1" x14ac:dyDescent="0.35">
      <c r="C77" s="47" t="s">
        <v>8</v>
      </c>
      <c r="D77" s="94"/>
      <c r="E77" s="56">
        <f t="shared" si="3"/>
        <v>0</v>
      </c>
      <c r="F77" s="210"/>
      <c r="G77" s="210"/>
    </row>
    <row r="78" spans="2:7" hidden="1" x14ac:dyDescent="0.35">
      <c r="C78" s="47" t="s">
        <v>146</v>
      </c>
      <c r="D78" s="94"/>
      <c r="E78" s="56">
        <f t="shared" si="3"/>
        <v>0</v>
      </c>
      <c r="F78" s="210"/>
      <c r="G78" s="210"/>
    </row>
    <row r="79" spans="2:7" hidden="1" x14ac:dyDescent="0.35">
      <c r="C79" s="51" t="s">
        <v>149</v>
      </c>
      <c r="D79" s="62">
        <f>SUM(D72:D78)</f>
        <v>0</v>
      </c>
      <c r="E79" s="56">
        <f t="shared" si="3"/>
        <v>0</v>
      </c>
      <c r="F79" s="210"/>
      <c r="G79" s="210"/>
    </row>
    <row r="80" spans="2:7" s="50" customFormat="1" hidden="1" x14ac:dyDescent="0.35">
      <c r="C80" s="66"/>
      <c r="D80" s="67"/>
      <c r="E80" s="68"/>
      <c r="F80" s="211"/>
      <c r="G80" s="211"/>
    </row>
    <row r="81" spans="2:7" hidden="1" x14ac:dyDescent="0.35">
      <c r="C81" s="302" t="s">
        <v>47</v>
      </c>
      <c r="D81" s="303"/>
      <c r="E81" s="304"/>
      <c r="F81" s="210"/>
      <c r="G81" s="210"/>
    </row>
    <row r="82" spans="2:7" ht="21.75" hidden="1" customHeight="1" thickBot="1" x14ac:dyDescent="0.4">
      <c r="B82" s="50"/>
      <c r="C82" s="59" t="s">
        <v>147</v>
      </c>
      <c r="D82" s="60">
        <f>'1) Budget Table'!D63</f>
        <v>0</v>
      </c>
      <c r="E82" s="61">
        <f t="shared" ref="E82:E90" si="4">SUM(D82:D82)</f>
        <v>0</v>
      </c>
      <c r="F82" s="210"/>
      <c r="G82" s="210"/>
    </row>
    <row r="83" spans="2:7" ht="18" hidden="1" customHeight="1" x14ac:dyDescent="0.35">
      <c r="C83" s="57" t="s">
        <v>4</v>
      </c>
      <c r="D83" s="93"/>
      <c r="E83" s="58">
        <f t="shared" si="4"/>
        <v>0</v>
      </c>
      <c r="F83" s="210"/>
      <c r="G83" s="210"/>
    </row>
    <row r="84" spans="2:7" ht="15.75" hidden="1" customHeight="1" x14ac:dyDescent="0.35">
      <c r="C84" s="47" t="s">
        <v>5</v>
      </c>
      <c r="D84" s="94"/>
      <c r="E84" s="56">
        <f t="shared" si="4"/>
        <v>0</v>
      </c>
      <c r="F84" s="210"/>
      <c r="G84" s="210"/>
    </row>
    <row r="85" spans="2:7" s="50" customFormat="1" ht="15.75" hidden="1" customHeight="1" x14ac:dyDescent="0.35">
      <c r="B85" s="49"/>
      <c r="C85" s="47" t="s">
        <v>6</v>
      </c>
      <c r="D85" s="94"/>
      <c r="E85" s="56">
        <f t="shared" si="4"/>
        <v>0</v>
      </c>
      <c r="F85" s="211"/>
      <c r="G85" s="211"/>
    </row>
    <row r="86" spans="2:7" hidden="1" x14ac:dyDescent="0.35">
      <c r="B86" s="50"/>
      <c r="C86" s="48" t="s">
        <v>7</v>
      </c>
      <c r="D86" s="94"/>
      <c r="E86" s="56">
        <f t="shared" si="4"/>
        <v>0</v>
      </c>
      <c r="F86" s="210"/>
      <c r="G86" s="210"/>
    </row>
    <row r="87" spans="2:7" hidden="1" x14ac:dyDescent="0.35">
      <c r="B87" s="50"/>
      <c r="C87" s="47" t="s">
        <v>10</v>
      </c>
      <c r="D87" s="94"/>
      <c r="E87" s="56">
        <f t="shared" si="4"/>
        <v>0</v>
      </c>
      <c r="F87" s="210"/>
      <c r="G87" s="210"/>
    </row>
    <row r="88" spans="2:7" hidden="1" x14ac:dyDescent="0.35">
      <c r="B88" s="50"/>
      <c r="C88" s="47" t="s">
        <v>8</v>
      </c>
      <c r="D88" s="94"/>
      <c r="E88" s="56">
        <f t="shared" si="4"/>
        <v>0</v>
      </c>
      <c r="F88" s="210"/>
      <c r="G88" s="210"/>
    </row>
    <row r="89" spans="2:7" hidden="1" x14ac:dyDescent="0.35">
      <c r="C89" s="47" t="s">
        <v>146</v>
      </c>
      <c r="D89" s="94"/>
      <c r="E89" s="56">
        <f t="shared" si="4"/>
        <v>0</v>
      </c>
      <c r="F89" s="210"/>
      <c r="G89" s="210"/>
    </row>
    <row r="90" spans="2:7" hidden="1" x14ac:dyDescent="0.35">
      <c r="C90" s="51" t="s">
        <v>149</v>
      </c>
      <c r="D90" s="62">
        <f>SUM(D83:D89)</f>
        <v>0</v>
      </c>
      <c r="E90" s="56">
        <f t="shared" si="4"/>
        <v>0</v>
      </c>
      <c r="F90" s="210"/>
      <c r="G90" s="210"/>
    </row>
    <row r="91" spans="2:7" s="50" customFormat="1" hidden="1" x14ac:dyDescent="0.35">
      <c r="C91" s="66"/>
      <c r="D91" s="67"/>
      <c r="E91" s="68"/>
      <c r="F91" s="211"/>
      <c r="G91" s="211"/>
    </row>
    <row r="92" spans="2:7" hidden="1" x14ac:dyDescent="0.35">
      <c r="C92" s="302" t="s">
        <v>64</v>
      </c>
      <c r="D92" s="303"/>
      <c r="E92" s="304"/>
      <c r="F92" s="210"/>
      <c r="G92" s="210"/>
    </row>
    <row r="93" spans="2:7" ht="21.75" hidden="1" customHeight="1" thickBot="1" x14ac:dyDescent="0.4">
      <c r="C93" s="59" t="s">
        <v>147</v>
      </c>
      <c r="D93" s="60">
        <f>'1) Budget Table'!D73</f>
        <v>0</v>
      </c>
      <c r="E93" s="61">
        <f t="shared" ref="E93:E101" si="5">SUM(D93:D93)</f>
        <v>0</v>
      </c>
      <c r="F93" s="210"/>
      <c r="G93" s="210"/>
    </row>
    <row r="94" spans="2:7" ht="15.75" hidden="1" customHeight="1" x14ac:dyDescent="0.35">
      <c r="C94" s="57" t="s">
        <v>4</v>
      </c>
      <c r="D94" s="93"/>
      <c r="E94" s="58">
        <f t="shared" si="5"/>
        <v>0</v>
      </c>
      <c r="F94" s="210"/>
      <c r="G94" s="210"/>
    </row>
    <row r="95" spans="2:7" ht="15.75" hidden="1" customHeight="1" x14ac:dyDescent="0.35">
      <c r="B95" s="50"/>
      <c r="C95" s="47" t="s">
        <v>5</v>
      </c>
      <c r="D95" s="94"/>
      <c r="E95" s="56">
        <f t="shared" si="5"/>
        <v>0</v>
      </c>
      <c r="F95" s="210"/>
      <c r="G95" s="210"/>
    </row>
    <row r="96" spans="2:7" ht="15.75" hidden="1" customHeight="1" x14ac:dyDescent="0.35">
      <c r="C96" s="47" t="s">
        <v>6</v>
      </c>
      <c r="D96" s="94"/>
      <c r="E96" s="56">
        <f t="shared" si="5"/>
        <v>0</v>
      </c>
      <c r="F96" s="210"/>
      <c r="G96" s="210"/>
    </row>
    <row r="97" spans="2:7" hidden="1" x14ac:dyDescent="0.35">
      <c r="C97" s="48" t="s">
        <v>7</v>
      </c>
      <c r="D97" s="94"/>
      <c r="E97" s="56">
        <f t="shared" si="5"/>
        <v>0</v>
      </c>
      <c r="F97" s="210"/>
      <c r="G97" s="210"/>
    </row>
    <row r="98" spans="2:7" hidden="1" x14ac:dyDescent="0.35">
      <c r="C98" s="47" t="s">
        <v>10</v>
      </c>
      <c r="D98" s="94"/>
      <c r="E98" s="56">
        <f t="shared" si="5"/>
        <v>0</v>
      </c>
      <c r="F98" s="210"/>
      <c r="G98" s="210"/>
    </row>
    <row r="99" spans="2:7" ht="25.5" hidden="1" customHeight="1" x14ac:dyDescent="0.35">
      <c r="C99" s="47" t="s">
        <v>8</v>
      </c>
      <c r="D99" s="94"/>
      <c r="E99" s="56">
        <f t="shared" si="5"/>
        <v>0</v>
      </c>
      <c r="F99" s="210"/>
      <c r="G99" s="210"/>
    </row>
    <row r="100" spans="2:7" hidden="1" x14ac:dyDescent="0.35">
      <c r="B100" s="50"/>
      <c r="C100" s="47" t="s">
        <v>146</v>
      </c>
      <c r="D100" s="94"/>
      <c r="E100" s="56">
        <f t="shared" si="5"/>
        <v>0</v>
      </c>
      <c r="F100" s="210"/>
      <c r="G100" s="210"/>
    </row>
    <row r="101" spans="2:7" ht="15.75" hidden="1" customHeight="1" x14ac:dyDescent="0.35">
      <c r="C101" s="51" t="s">
        <v>149</v>
      </c>
      <c r="D101" s="62">
        <f>SUM(D94:D100)</f>
        <v>0</v>
      </c>
      <c r="E101" s="56">
        <f t="shared" si="5"/>
        <v>0</v>
      </c>
      <c r="F101" s="210"/>
      <c r="G101" s="210"/>
    </row>
    <row r="102" spans="2:7" ht="25.5" hidden="1" customHeight="1" x14ac:dyDescent="0.35">
      <c r="D102" s="49"/>
      <c r="F102" s="210"/>
      <c r="G102" s="210"/>
    </row>
    <row r="103" spans="2:7" hidden="1" x14ac:dyDescent="0.35">
      <c r="B103" s="302" t="s">
        <v>156</v>
      </c>
      <c r="C103" s="303"/>
      <c r="D103" s="303"/>
      <c r="E103" s="304"/>
      <c r="F103" s="210"/>
      <c r="G103" s="210"/>
    </row>
    <row r="104" spans="2:7" hidden="1" x14ac:dyDescent="0.35">
      <c r="C104" s="302" t="s">
        <v>66</v>
      </c>
      <c r="D104" s="303"/>
      <c r="E104" s="304"/>
      <c r="F104" s="210"/>
      <c r="G104" s="210"/>
    </row>
    <row r="105" spans="2:7" ht="22.5" hidden="1" customHeight="1" thickBot="1" x14ac:dyDescent="0.4">
      <c r="C105" s="59" t="s">
        <v>147</v>
      </c>
      <c r="D105" s="60">
        <f>'1) Budget Table'!D85</f>
        <v>0</v>
      </c>
      <c r="E105" s="61">
        <f t="shared" ref="E105:E113" si="6">SUM(D105:D105)</f>
        <v>0</v>
      </c>
      <c r="F105" s="210"/>
      <c r="G105" s="210"/>
    </row>
    <row r="106" spans="2:7" hidden="1" x14ac:dyDescent="0.35">
      <c r="C106" s="57" t="s">
        <v>4</v>
      </c>
      <c r="D106" s="93"/>
      <c r="E106" s="58">
        <f t="shared" si="6"/>
        <v>0</v>
      </c>
      <c r="F106" s="210"/>
      <c r="G106" s="210"/>
    </row>
    <row r="107" spans="2:7" hidden="1" x14ac:dyDescent="0.35">
      <c r="C107" s="47" t="s">
        <v>5</v>
      </c>
      <c r="D107" s="94"/>
      <c r="E107" s="56">
        <f t="shared" si="6"/>
        <v>0</v>
      </c>
      <c r="F107" s="210"/>
      <c r="G107" s="210"/>
    </row>
    <row r="108" spans="2:7" ht="15.75" hidden="1" customHeight="1" x14ac:dyDescent="0.35">
      <c r="C108" s="47" t="s">
        <v>6</v>
      </c>
      <c r="D108" s="94"/>
      <c r="E108" s="56">
        <f t="shared" si="6"/>
        <v>0</v>
      </c>
      <c r="F108" s="210"/>
      <c r="G108" s="210"/>
    </row>
    <row r="109" spans="2:7" hidden="1" x14ac:dyDescent="0.35">
      <c r="C109" s="48" t="s">
        <v>7</v>
      </c>
      <c r="D109" s="94"/>
      <c r="E109" s="56">
        <f t="shared" si="6"/>
        <v>0</v>
      </c>
      <c r="F109" s="210"/>
      <c r="G109" s="210"/>
    </row>
    <row r="110" spans="2:7" hidden="1" x14ac:dyDescent="0.35">
      <c r="C110" s="47" t="s">
        <v>10</v>
      </c>
      <c r="D110" s="94"/>
      <c r="E110" s="56">
        <f t="shared" si="6"/>
        <v>0</v>
      </c>
      <c r="F110" s="210"/>
      <c r="G110" s="210"/>
    </row>
    <row r="111" spans="2:7" hidden="1" x14ac:dyDescent="0.35">
      <c r="C111" s="47" t="s">
        <v>8</v>
      </c>
      <c r="D111" s="94"/>
      <c r="E111" s="56">
        <f t="shared" si="6"/>
        <v>0</v>
      </c>
      <c r="F111" s="210"/>
      <c r="G111" s="210"/>
    </row>
    <row r="112" spans="2:7" hidden="1" x14ac:dyDescent="0.35">
      <c r="C112" s="47" t="s">
        <v>146</v>
      </c>
      <c r="D112" s="94"/>
      <c r="E112" s="56">
        <f t="shared" si="6"/>
        <v>0</v>
      </c>
      <c r="F112" s="210"/>
      <c r="G112" s="210"/>
    </row>
    <row r="113" spans="3:7" hidden="1" x14ac:dyDescent="0.35">
      <c r="C113" s="51" t="s">
        <v>149</v>
      </c>
      <c r="D113" s="62">
        <f>SUM(D106:D112)</f>
        <v>0</v>
      </c>
      <c r="E113" s="56">
        <f t="shared" si="6"/>
        <v>0</v>
      </c>
      <c r="F113" s="210"/>
      <c r="G113" s="210"/>
    </row>
    <row r="114" spans="3:7" s="50" customFormat="1" hidden="1" x14ac:dyDescent="0.35">
      <c r="C114" s="66"/>
      <c r="D114" s="67"/>
      <c r="E114" s="68"/>
      <c r="F114" s="211"/>
      <c r="G114" s="211"/>
    </row>
    <row r="115" spans="3:7" ht="15.75" hidden="1" customHeight="1" x14ac:dyDescent="0.35">
      <c r="C115" s="302" t="s">
        <v>157</v>
      </c>
      <c r="D115" s="303"/>
      <c r="E115" s="304"/>
      <c r="F115" s="210"/>
      <c r="G115" s="210"/>
    </row>
    <row r="116" spans="3:7" ht="21.75" hidden="1" customHeight="1" thickBot="1" x14ac:dyDescent="0.4">
      <c r="C116" s="59" t="s">
        <v>147</v>
      </c>
      <c r="D116" s="60">
        <f>'1) Budget Table'!D95</f>
        <v>0</v>
      </c>
      <c r="E116" s="61">
        <f t="shared" ref="E116:E124" si="7">SUM(D116:D116)</f>
        <v>0</v>
      </c>
      <c r="F116" s="210"/>
      <c r="G116" s="210"/>
    </row>
    <row r="117" spans="3:7" hidden="1" x14ac:dyDescent="0.35">
      <c r="C117" s="57" t="s">
        <v>4</v>
      </c>
      <c r="D117" s="93"/>
      <c r="E117" s="58">
        <f t="shared" si="7"/>
        <v>0</v>
      </c>
      <c r="F117" s="210"/>
      <c r="G117" s="210"/>
    </row>
    <row r="118" spans="3:7" hidden="1" x14ac:dyDescent="0.35">
      <c r="C118" s="47" t="s">
        <v>5</v>
      </c>
      <c r="D118" s="94"/>
      <c r="E118" s="56">
        <f t="shared" si="7"/>
        <v>0</v>
      </c>
      <c r="F118" s="210"/>
      <c r="G118" s="210"/>
    </row>
    <row r="119" spans="3:7" ht="31" hidden="1" x14ac:dyDescent="0.35">
      <c r="C119" s="47" t="s">
        <v>6</v>
      </c>
      <c r="D119" s="94"/>
      <c r="E119" s="56">
        <f t="shared" si="7"/>
        <v>0</v>
      </c>
      <c r="F119" s="210"/>
      <c r="G119" s="210"/>
    </row>
    <row r="120" spans="3:7" hidden="1" x14ac:dyDescent="0.35">
      <c r="C120" s="48" t="s">
        <v>7</v>
      </c>
      <c r="D120" s="94"/>
      <c r="E120" s="56">
        <f t="shared" si="7"/>
        <v>0</v>
      </c>
      <c r="F120" s="210"/>
      <c r="G120" s="210"/>
    </row>
    <row r="121" spans="3:7" hidden="1" x14ac:dyDescent="0.35">
      <c r="C121" s="47" t="s">
        <v>10</v>
      </c>
      <c r="D121" s="94"/>
      <c r="E121" s="56">
        <f t="shared" si="7"/>
        <v>0</v>
      </c>
      <c r="F121" s="210"/>
      <c r="G121" s="210"/>
    </row>
    <row r="122" spans="3:7" hidden="1" x14ac:dyDescent="0.35">
      <c r="C122" s="47" t="s">
        <v>8</v>
      </c>
      <c r="D122" s="94"/>
      <c r="E122" s="56">
        <f t="shared" si="7"/>
        <v>0</v>
      </c>
      <c r="F122" s="210"/>
      <c r="G122" s="210"/>
    </row>
    <row r="123" spans="3:7" hidden="1" x14ac:dyDescent="0.35">
      <c r="C123" s="47" t="s">
        <v>146</v>
      </c>
      <c r="D123" s="94"/>
      <c r="E123" s="56">
        <f t="shared" si="7"/>
        <v>0</v>
      </c>
      <c r="F123" s="210"/>
      <c r="G123" s="210"/>
    </row>
    <row r="124" spans="3:7" hidden="1" x14ac:dyDescent="0.35">
      <c r="C124" s="51" t="s">
        <v>149</v>
      </c>
      <c r="D124" s="62">
        <f>SUM(D117:D123)</f>
        <v>0</v>
      </c>
      <c r="E124" s="56">
        <f t="shared" si="7"/>
        <v>0</v>
      </c>
      <c r="F124" s="210"/>
      <c r="G124" s="210"/>
    </row>
    <row r="125" spans="3:7" s="50" customFormat="1" hidden="1" x14ac:dyDescent="0.35">
      <c r="C125" s="66"/>
      <c r="D125" s="67"/>
      <c r="E125" s="68"/>
      <c r="F125" s="211"/>
      <c r="G125" s="211"/>
    </row>
    <row r="126" spans="3:7" hidden="1" x14ac:dyDescent="0.35">
      <c r="C126" s="302" t="s">
        <v>83</v>
      </c>
      <c r="D126" s="303"/>
      <c r="E126" s="304"/>
      <c r="F126" s="210"/>
      <c r="G126" s="210"/>
    </row>
    <row r="127" spans="3:7" ht="21" hidden="1" customHeight="1" thickBot="1" x14ac:dyDescent="0.4">
      <c r="C127" s="59" t="s">
        <v>147</v>
      </c>
      <c r="D127" s="60">
        <f>'1) Budget Table'!D105</f>
        <v>0</v>
      </c>
      <c r="E127" s="61">
        <f t="shared" ref="E127:E135" si="8">SUM(D127:D127)</f>
        <v>0</v>
      </c>
      <c r="F127" s="210"/>
      <c r="G127" s="210"/>
    </row>
    <row r="128" spans="3:7" hidden="1" x14ac:dyDescent="0.35">
      <c r="C128" s="57" t="s">
        <v>4</v>
      </c>
      <c r="D128" s="93"/>
      <c r="E128" s="58">
        <f t="shared" si="8"/>
        <v>0</v>
      </c>
      <c r="F128" s="210"/>
      <c r="G128" s="210"/>
    </row>
    <row r="129" spans="3:7" hidden="1" x14ac:dyDescent="0.35">
      <c r="C129" s="47" t="s">
        <v>5</v>
      </c>
      <c r="D129" s="94"/>
      <c r="E129" s="56">
        <f t="shared" si="8"/>
        <v>0</v>
      </c>
      <c r="F129" s="210"/>
      <c r="G129" s="210"/>
    </row>
    <row r="130" spans="3:7" ht="31" hidden="1" x14ac:dyDescent="0.35">
      <c r="C130" s="47" t="s">
        <v>6</v>
      </c>
      <c r="D130" s="94"/>
      <c r="E130" s="56">
        <f t="shared" si="8"/>
        <v>0</v>
      </c>
      <c r="F130" s="210"/>
      <c r="G130" s="210"/>
    </row>
    <row r="131" spans="3:7" hidden="1" x14ac:dyDescent="0.35">
      <c r="C131" s="48" t="s">
        <v>7</v>
      </c>
      <c r="D131" s="94"/>
      <c r="E131" s="56">
        <f t="shared" si="8"/>
        <v>0</v>
      </c>
      <c r="F131" s="210"/>
      <c r="G131" s="210"/>
    </row>
    <row r="132" spans="3:7" hidden="1" x14ac:dyDescent="0.35">
      <c r="C132" s="47" t="s">
        <v>10</v>
      </c>
      <c r="D132" s="94"/>
      <c r="E132" s="56">
        <f t="shared" si="8"/>
        <v>0</v>
      </c>
      <c r="F132" s="210"/>
      <c r="G132" s="210"/>
    </row>
    <row r="133" spans="3:7" hidden="1" x14ac:dyDescent="0.35">
      <c r="C133" s="47" t="s">
        <v>8</v>
      </c>
      <c r="D133" s="94"/>
      <c r="E133" s="56">
        <f t="shared" si="8"/>
        <v>0</v>
      </c>
      <c r="F133" s="210"/>
      <c r="G133" s="210"/>
    </row>
    <row r="134" spans="3:7" hidden="1" x14ac:dyDescent="0.35">
      <c r="C134" s="47" t="s">
        <v>146</v>
      </c>
      <c r="D134" s="94"/>
      <c r="E134" s="56">
        <f t="shared" si="8"/>
        <v>0</v>
      </c>
      <c r="F134" s="210"/>
      <c r="G134" s="210"/>
    </row>
    <row r="135" spans="3:7" hidden="1" x14ac:dyDescent="0.35">
      <c r="C135" s="51" t="s">
        <v>149</v>
      </c>
      <c r="D135" s="62">
        <f>SUM(D128:D134)</f>
        <v>0</v>
      </c>
      <c r="E135" s="56">
        <f t="shared" si="8"/>
        <v>0</v>
      </c>
      <c r="F135" s="210"/>
      <c r="G135" s="210"/>
    </row>
    <row r="136" spans="3:7" s="50" customFormat="1" hidden="1" x14ac:dyDescent="0.35">
      <c r="C136" s="66"/>
      <c r="D136" s="67"/>
      <c r="E136" s="68"/>
      <c r="F136" s="211"/>
      <c r="G136" s="211"/>
    </row>
    <row r="137" spans="3:7" hidden="1" x14ac:dyDescent="0.35">
      <c r="C137" s="302" t="s">
        <v>92</v>
      </c>
      <c r="D137" s="303"/>
      <c r="E137" s="304"/>
      <c r="F137" s="210"/>
      <c r="G137" s="210"/>
    </row>
    <row r="138" spans="3:7" ht="24" hidden="1" customHeight="1" thickBot="1" x14ac:dyDescent="0.4">
      <c r="C138" s="59" t="s">
        <v>147</v>
      </c>
      <c r="D138" s="60">
        <f>'1) Budget Table'!D115</f>
        <v>0</v>
      </c>
      <c r="E138" s="61">
        <f t="shared" ref="E138:E146" si="9">SUM(D138:D138)</f>
        <v>0</v>
      </c>
      <c r="F138" s="210"/>
      <c r="G138" s="210"/>
    </row>
    <row r="139" spans="3:7" ht="15.75" hidden="1" customHeight="1" x14ac:dyDescent="0.35">
      <c r="C139" s="57" t="s">
        <v>4</v>
      </c>
      <c r="D139" s="93"/>
      <c r="E139" s="58">
        <f t="shared" si="9"/>
        <v>0</v>
      </c>
      <c r="F139" s="210"/>
      <c r="G139" s="210"/>
    </row>
    <row r="140" spans="3:7" hidden="1" x14ac:dyDescent="0.35">
      <c r="C140" s="47" t="s">
        <v>5</v>
      </c>
      <c r="D140" s="94"/>
      <c r="E140" s="56">
        <f t="shared" si="9"/>
        <v>0</v>
      </c>
      <c r="F140" s="210"/>
      <c r="G140" s="210"/>
    </row>
    <row r="141" spans="3:7" ht="15.75" hidden="1" customHeight="1" x14ac:dyDescent="0.35">
      <c r="C141" s="47" t="s">
        <v>6</v>
      </c>
      <c r="D141" s="94"/>
      <c r="E141" s="56">
        <f t="shared" si="9"/>
        <v>0</v>
      </c>
      <c r="F141" s="210"/>
      <c r="G141" s="210"/>
    </row>
    <row r="142" spans="3:7" hidden="1" x14ac:dyDescent="0.35">
      <c r="C142" s="48" t="s">
        <v>7</v>
      </c>
      <c r="D142" s="94"/>
      <c r="E142" s="56">
        <f t="shared" si="9"/>
        <v>0</v>
      </c>
      <c r="F142" s="210"/>
      <c r="G142" s="210"/>
    </row>
    <row r="143" spans="3:7" hidden="1" x14ac:dyDescent="0.35">
      <c r="C143" s="47" t="s">
        <v>10</v>
      </c>
      <c r="D143" s="94"/>
      <c r="E143" s="56">
        <f t="shared" si="9"/>
        <v>0</v>
      </c>
      <c r="F143" s="210"/>
      <c r="G143" s="210"/>
    </row>
    <row r="144" spans="3:7" ht="15.75" hidden="1" customHeight="1" x14ac:dyDescent="0.35">
      <c r="C144" s="47" t="s">
        <v>8</v>
      </c>
      <c r="D144" s="94"/>
      <c r="E144" s="56">
        <f t="shared" si="9"/>
        <v>0</v>
      </c>
      <c r="F144" s="210"/>
      <c r="G144" s="210"/>
    </row>
    <row r="145" spans="2:7" hidden="1" x14ac:dyDescent="0.35">
      <c r="C145" s="47" t="s">
        <v>146</v>
      </c>
      <c r="D145" s="94"/>
      <c r="E145" s="56">
        <f t="shared" si="9"/>
        <v>0</v>
      </c>
      <c r="F145" s="210"/>
      <c r="G145" s="210"/>
    </row>
    <row r="146" spans="2:7" hidden="1" x14ac:dyDescent="0.35">
      <c r="C146" s="51" t="s">
        <v>149</v>
      </c>
      <c r="D146" s="62">
        <f>SUM(D139:D145)</f>
        <v>0</v>
      </c>
      <c r="E146" s="56">
        <f t="shared" si="9"/>
        <v>0</v>
      </c>
      <c r="F146" s="210"/>
      <c r="G146" s="210"/>
    </row>
    <row r="147" spans="2:7" hidden="1" x14ac:dyDescent="0.35">
      <c r="F147" s="210"/>
      <c r="G147" s="210"/>
    </row>
    <row r="148" spans="2:7" hidden="1" x14ac:dyDescent="0.35">
      <c r="B148" s="302" t="s">
        <v>158</v>
      </c>
      <c r="C148" s="303"/>
      <c r="D148" s="303"/>
      <c r="E148" s="304"/>
      <c r="F148" s="210"/>
      <c r="G148" s="210"/>
    </row>
    <row r="149" spans="2:7" hidden="1" x14ac:dyDescent="0.35">
      <c r="C149" s="302" t="s">
        <v>102</v>
      </c>
      <c r="D149" s="303"/>
      <c r="E149" s="304"/>
      <c r="F149" s="210"/>
      <c r="G149" s="210"/>
    </row>
    <row r="150" spans="2:7" ht="24" hidden="1" customHeight="1" thickBot="1" x14ac:dyDescent="0.4">
      <c r="C150" s="59" t="s">
        <v>147</v>
      </c>
      <c r="D150" s="60">
        <f>'1) Budget Table'!D127</f>
        <v>0</v>
      </c>
      <c r="E150" s="61">
        <f t="shared" ref="E150:E158" si="10">SUM(D150:D150)</f>
        <v>0</v>
      </c>
      <c r="F150" s="210"/>
      <c r="G150" s="210"/>
    </row>
    <row r="151" spans="2:7" ht="24.75" hidden="1" customHeight="1" x14ac:dyDescent="0.35">
      <c r="C151" s="57" t="s">
        <v>4</v>
      </c>
      <c r="D151" s="93"/>
      <c r="E151" s="58">
        <f t="shared" si="10"/>
        <v>0</v>
      </c>
      <c r="F151" s="210"/>
      <c r="G151" s="210"/>
    </row>
    <row r="152" spans="2:7" ht="15.75" hidden="1" customHeight="1" x14ac:dyDescent="0.35">
      <c r="C152" s="47" t="s">
        <v>5</v>
      </c>
      <c r="D152" s="94"/>
      <c r="E152" s="56">
        <f t="shared" si="10"/>
        <v>0</v>
      </c>
      <c r="F152" s="210"/>
      <c r="G152" s="210"/>
    </row>
    <row r="153" spans="2:7" ht="15.75" hidden="1" customHeight="1" x14ac:dyDescent="0.35">
      <c r="C153" s="47" t="s">
        <v>6</v>
      </c>
      <c r="D153" s="94"/>
      <c r="E153" s="56">
        <f t="shared" si="10"/>
        <v>0</v>
      </c>
      <c r="F153" s="210"/>
      <c r="G153" s="210"/>
    </row>
    <row r="154" spans="2:7" ht="15.75" hidden="1" customHeight="1" x14ac:dyDescent="0.35">
      <c r="C154" s="48" t="s">
        <v>7</v>
      </c>
      <c r="D154" s="94"/>
      <c r="E154" s="56">
        <f t="shared" si="10"/>
        <v>0</v>
      </c>
      <c r="F154" s="210"/>
      <c r="G154" s="210"/>
    </row>
    <row r="155" spans="2:7" ht="15.75" hidden="1" customHeight="1" x14ac:dyDescent="0.35">
      <c r="C155" s="47" t="s">
        <v>10</v>
      </c>
      <c r="D155" s="94"/>
      <c r="E155" s="56">
        <f t="shared" si="10"/>
        <v>0</v>
      </c>
      <c r="F155" s="210"/>
      <c r="G155" s="210"/>
    </row>
    <row r="156" spans="2:7" ht="15.75" hidden="1" customHeight="1" x14ac:dyDescent="0.35">
      <c r="C156" s="47" t="s">
        <v>8</v>
      </c>
      <c r="D156" s="94"/>
      <c r="E156" s="56">
        <f t="shared" si="10"/>
        <v>0</v>
      </c>
      <c r="F156" s="210"/>
      <c r="G156" s="210"/>
    </row>
    <row r="157" spans="2:7" ht="15.75" hidden="1" customHeight="1" x14ac:dyDescent="0.35">
      <c r="C157" s="47" t="s">
        <v>146</v>
      </c>
      <c r="D157" s="94"/>
      <c r="E157" s="56">
        <f t="shared" si="10"/>
        <v>0</v>
      </c>
      <c r="F157" s="210"/>
      <c r="G157" s="210"/>
    </row>
    <row r="158" spans="2:7" ht="15.75" hidden="1" customHeight="1" x14ac:dyDescent="0.35">
      <c r="C158" s="51" t="s">
        <v>149</v>
      </c>
      <c r="D158" s="62">
        <f>SUM(D151:D157)</f>
        <v>0</v>
      </c>
      <c r="E158" s="56">
        <f t="shared" si="10"/>
        <v>0</v>
      </c>
      <c r="F158" s="210"/>
      <c r="G158" s="210"/>
    </row>
    <row r="159" spans="2:7" s="50" customFormat="1" ht="15.75" hidden="1" customHeight="1" x14ac:dyDescent="0.35">
      <c r="C159" s="66"/>
      <c r="D159" s="67"/>
      <c r="E159" s="68"/>
      <c r="F159" s="211"/>
      <c r="G159" s="211"/>
    </row>
    <row r="160" spans="2:7" ht="15.75" hidden="1" customHeight="1" x14ac:dyDescent="0.35">
      <c r="C160" s="302" t="s">
        <v>111</v>
      </c>
      <c r="D160" s="303"/>
      <c r="E160" s="304"/>
      <c r="F160" s="210"/>
      <c r="G160" s="210"/>
    </row>
    <row r="161" spans="3:7" ht="21" hidden="1" customHeight="1" thickBot="1" x14ac:dyDescent="0.4">
      <c r="C161" s="59" t="s">
        <v>147</v>
      </c>
      <c r="D161" s="60">
        <f>'1) Budget Table'!D137</f>
        <v>0</v>
      </c>
      <c r="E161" s="61">
        <f t="shared" ref="E161:E169" si="11">SUM(D161:D161)</f>
        <v>0</v>
      </c>
      <c r="F161" s="210"/>
      <c r="G161" s="210"/>
    </row>
    <row r="162" spans="3:7" ht="15.75" hidden="1" customHeight="1" x14ac:dyDescent="0.35">
      <c r="C162" s="57" t="s">
        <v>4</v>
      </c>
      <c r="D162" s="93"/>
      <c r="E162" s="58">
        <f t="shared" si="11"/>
        <v>0</v>
      </c>
      <c r="F162" s="210"/>
      <c r="G162" s="210"/>
    </row>
    <row r="163" spans="3:7" ht="15.75" hidden="1" customHeight="1" x14ac:dyDescent="0.35">
      <c r="C163" s="47" t="s">
        <v>5</v>
      </c>
      <c r="D163" s="94"/>
      <c r="E163" s="56">
        <f t="shared" si="11"/>
        <v>0</v>
      </c>
      <c r="F163" s="210"/>
      <c r="G163" s="210"/>
    </row>
    <row r="164" spans="3:7" ht="15.75" hidden="1" customHeight="1" x14ac:dyDescent="0.35">
      <c r="C164" s="47" t="s">
        <v>6</v>
      </c>
      <c r="D164" s="94"/>
      <c r="E164" s="56">
        <f t="shared" si="11"/>
        <v>0</v>
      </c>
      <c r="F164" s="210"/>
      <c r="G164" s="210"/>
    </row>
    <row r="165" spans="3:7" ht="15.75" hidden="1" customHeight="1" x14ac:dyDescent="0.35">
      <c r="C165" s="48" t="s">
        <v>7</v>
      </c>
      <c r="D165" s="94"/>
      <c r="E165" s="56">
        <f t="shared" si="11"/>
        <v>0</v>
      </c>
      <c r="F165" s="210"/>
      <c r="G165" s="210"/>
    </row>
    <row r="166" spans="3:7" ht="15.75" hidden="1" customHeight="1" x14ac:dyDescent="0.35">
      <c r="C166" s="47" t="s">
        <v>10</v>
      </c>
      <c r="D166" s="94"/>
      <c r="E166" s="56">
        <f t="shared" si="11"/>
        <v>0</v>
      </c>
      <c r="F166" s="210"/>
      <c r="G166" s="210"/>
    </row>
    <row r="167" spans="3:7" ht="15.75" hidden="1" customHeight="1" x14ac:dyDescent="0.35">
      <c r="C167" s="47" t="s">
        <v>8</v>
      </c>
      <c r="D167" s="94"/>
      <c r="E167" s="56">
        <f t="shared" si="11"/>
        <v>0</v>
      </c>
      <c r="F167" s="210"/>
      <c r="G167" s="210"/>
    </row>
    <row r="168" spans="3:7" ht="15.75" hidden="1" customHeight="1" x14ac:dyDescent="0.35">
      <c r="C168" s="47" t="s">
        <v>146</v>
      </c>
      <c r="D168" s="94"/>
      <c r="E168" s="56">
        <f t="shared" si="11"/>
        <v>0</v>
      </c>
      <c r="F168" s="210"/>
      <c r="G168" s="210"/>
    </row>
    <row r="169" spans="3:7" ht="15.75" hidden="1" customHeight="1" x14ac:dyDescent="0.35">
      <c r="C169" s="51" t="s">
        <v>149</v>
      </c>
      <c r="D169" s="62">
        <f>SUM(D162:D168)</f>
        <v>0</v>
      </c>
      <c r="E169" s="56">
        <f t="shared" si="11"/>
        <v>0</v>
      </c>
      <c r="F169" s="210"/>
      <c r="G169" s="210"/>
    </row>
    <row r="170" spans="3:7" s="50" customFormat="1" ht="15.75" hidden="1" customHeight="1" x14ac:dyDescent="0.35">
      <c r="C170" s="66"/>
      <c r="D170" s="67"/>
      <c r="E170" s="68"/>
      <c r="F170" s="211"/>
      <c r="G170" s="211"/>
    </row>
    <row r="171" spans="3:7" ht="15.75" hidden="1" customHeight="1" x14ac:dyDescent="0.35">
      <c r="C171" s="302" t="s">
        <v>120</v>
      </c>
      <c r="D171" s="303"/>
      <c r="E171" s="304"/>
      <c r="F171" s="210"/>
      <c r="G171" s="210"/>
    </row>
    <row r="172" spans="3:7" ht="19.5" hidden="1" customHeight="1" thickBot="1" x14ac:dyDescent="0.4">
      <c r="C172" s="59" t="s">
        <v>147</v>
      </c>
      <c r="D172" s="60">
        <f>'1) Budget Table'!D147</f>
        <v>0</v>
      </c>
      <c r="E172" s="61">
        <f t="shared" ref="E172:E180" si="12">SUM(D172:D172)</f>
        <v>0</v>
      </c>
      <c r="F172" s="210"/>
      <c r="G172" s="210"/>
    </row>
    <row r="173" spans="3:7" ht="15.75" hidden="1" customHeight="1" x14ac:dyDescent="0.35">
      <c r="C173" s="57" t="s">
        <v>4</v>
      </c>
      <c r="D173" s="93"/>
      <c r="E173" s="58">
        <f t="shared" si="12"/>
        <v>0</v>
      </c>
      <c r="F173" s="210"/>
      <c r="G173" s="210"/>
    </row>
    <row r="174" spans="3:7" ht="15.75" hidden="1" customHeight="1" x14ac:dyDescent="0.35">
      <c r="C174" s="47" t="s">
        <v>5</v>
      </c>
      <c r="D174" s="94"/>
      <c r="E174" s="56">
        <f t="shared" si="12"/>
        <v>0</v>
      </c>
      <c r="F174" s="210"/>
      <c r="G174" s="210"/>
    </row>
    <row r="175" spans="3:7" ht="15.75" hidden="1" customHeight="1" x14ac:dyDescent="0.35">
      <c r="C175" s="47" t="s">
        <v>6</v>
      </c>
      <c r="D175" s="94"/>
      <c r="E175" s="56">
        <f t="shared" si="12"/>
        <v>0</v>
      </c>
      <c r="F175" s="210"/>
      <c r="G175" s="210"/>
    </row>
    <row r="176" spans="3:7" ht="15.75" hidden="1" customHeight="1" x14ac:dyDescent="0.35">
      <c r="C176" s="48" t="s">
        <v>7</v>
      </c>
      <c r="D176" s="94"/>
      <c r="E176" s="56">
        <f t="shared" si="12"/>
        <v>0</v>
      </c>
      <c r="F176" s="210"/>
      <c r="G176" s="210"/>
    </row>
    <row r="177" spans="3:7" ht="15.75" hidden="1" customHeight="1" x14ac:dyDescent="0.35">
      <c r="C177" s="47" t="s">
        <v>10</v>
      </c>
      <c r="D177" s="94"/>
      <c r="E177" s="56">
        <f t="shared" si="12"/>
        <v>0</v>
      </c>
      <c r="F177" s="210"/>
      <c r="G177" s="210"/>
    </row>
    <row r="178" spans="3:7" ht="15.75" hidden="1" customHeight="1" x14ac:dyDescent="0.35">
      <c r="C178" s="47" t="s">
        <v>8</v>
      </c>
      <c r="D178" s="94"/>
      <c r="E178" s="56">
        <f t="shared" si="12"/>
        <v>0</v>
      </c>
      <c r="F178" s="210"/>
      <c r="G178" s="210"/>
    </row>
    <row r="179" spans="3:7" ht="15.75" hidden="1" customHeight="1" x14ac:dyDescent="0.35">
      <c r="C179" s="47" t="s">
        <v>146</v>
      </c>
      <c r="D179" s="94"/>
      <c r="E179" s="56">
        <f t="shared" si="12"/>
        <v>0</v>
      </c>
      <c r="F179" s="210"/>
      <c r="G179" s="210"/>
    </row>
    <row r="180" spans="3:7" ht="15.75" hidden="1" customHeight="1" x14ac:dyDescent="0.35">
      <c r="C180" s="51" t="s">
        <v>149</v>
      </c>
      <c r="D180" s="62">
        <f>SUM(D173:D179)</f>
        <v>0</v>
      </c>
      <c r="E180" s="56">
        <f t="shared" si="12"/>
        <v>0</v>
      </c>
      <c r="F180" s="210"/>
      <c r="G180" s="210"/>
    </row>
    <row r="181" spans="3:7" s="50" customFormat="1" ht="15.75" hidden="1" customHeight="1" x14ac:dyDescent="0.35">
      <c r="C181" s="66"/>
      <c r="D181" s="67"/>
      <c r="E181" s="68"/>
      <c r="F181" s="211"/>
      <c r="G181" s="211"/>
    </row>
    <row r="182" spans="3:7" ht="15.75" hidden="1" customHeight="1" x14ac:dyDescent="0.35">
      <c r="C182" s="302" t="s">
        <v>129</v>
      </c>
      <c r="D182" s="303"/>
      <c r="E182" s="304"/>
      <c r="F182" s="210"/>
      <c r="G182" s="210"/>
    </row>
    <row r="183" spans="3:7" ht="16.5" hidden="1" customHeight="1" thickBot="1" x14ac:dyDescent="0.4">
      <c r="C183" s="59" t="s">
        <v>147</v>
      </c>
      <c r="D183" s="60">
        <f>'1) Budget Table'!D157</f>
        <v>0</v>
      </c>
      <c r="E183" s="61">
        <f t="shared" ref="E183:E191" si="13">SUM(D183:D183)</f>
        <v>0</v>
      </c>
      <c r="F183" s="210"/>
      <c r="G183" s="210"/>
    </row>
    <row r="184" spans="3:7" ht="15.75" hidden="1" customHeight="1" x14ac:dyDescent="0.35">
      <c r="C184" s="57" t="s">
        <v>4</v>
      </c>
      <c r="D184" s="93"/>
      <c r="E184" s="58">
        <f t="shared" si="13"/>
        <v>0</v>
      </c>
      <c r="F184" s="210"/>
      <c r="G184" s="210"/>
    </row>
    <row r="185" spans="3:7" ht="15.75" hidden="1" customHeight="1" x14ac:dyDescent="0.35">
      <c r="C185" s="47" t="s">
        <v>5</v>
      </c>
      <c r="D185" s="94"/>
      <c r="E185" s="56">
        <f t="shared" si="13"/>
        <v>0</v>
      </c>
      <c r="F185" s="210"/>
      <c r="G185" s="210"/>
    </row>
    <row r="186" spans="3:7" ht="31.5" hidden="1" customHeight="1" x14ac:dyDescent="0.35">
      <c r="C186" s="47" t="s">
        <v>6</v>
      </c>
      <c r="D186" s="94"/>
      <c r="E186" s="56">
        <f t="shared" si="13"/>
        <v>0</v>
      </c>
      <c r="F186" s="210"/>
      <c r="G186" s="210"/>
    </row>
    <row r="187" spans="3:7" ht="15.75" hidden="1" customHeight="1" x14ac:dyDescent="0.35">
      <c r="C187" s="48" t="s">
        <v>7</v>
      </c>
      <c r="D187" s="94"/>
      <c r="E187" s="56">
        <f t="shared" si="13"/>
        <v>0</v>
      </c>
      <c r="F187" s="210"/>
      <c r="G187" s="210"/>
    </row>
    <row r="188" spans="3:7" ht="15.75" hidden="1" customHeight="1" x14ac:dyDescent="0.35">
      <c r="C188" s="47" t="s">
        <v>10</v>
      </c>
      <c r="D188" s="94"/>
      <c r="E188" s="56">
        <f t="shared" si="13"/>
        <v>0</v>
      </c>
      <c r="F188" s="210"/>
      <c r="G188" s="210"/>
    </row>
    <row r="189" spans="3:7" ht="15.75" hidden="1" customHeight="1" x14ac:dyDescent="0.35">
      <c r="C189" s="47" t="s">
        <v>8</v>
      </c>
      <c r="D189" s="94"/>
      <c r="E189" s="56">
        <f t="shared" si="13"/>
        <v>0</v>
      </c>
      <c r="F189" s="210"/>
      <c r="G189" s="210"/>
    </row>
    <row r="190" spans="3:7" ht="15.75" hidden="1" customHeight="1" x14ac:dyDescent="0.35">
      <c r="C190" s="47" t="s">
        <v>146</v>
      </c>
      <c r="D190" s="94"/>
      <c r="E190" s="56">
        <f t="shared" si="13"/>
        <v>0</v>
      </c>
      <c r="F190" s="210"/>
      <c r="G190" s="210"/>
    </row>
    <row r="191" spans="3:7" ht="15.75" hidden="1" customHeight="1" x14ac:dyDescent="0.35">
      <c r="C191" s="51" t="s">
        <v>149</v>
      </c>
      <c r="D191" s="62">
        <f>SUM(D184:D190)</f>
        <v>0</v>
      </c>
      <c r="E191" s="56">
        <f t="shared" si="13"/>
        <v>0</v>
      </c>
      <c r="F191" s="210"/>
      <c r="G191" s="210"/>
    </row>
    <row r="192" spans="3:7" ht="15.75" customHeight="1" x14ac:dyDescent="0.35">
      <c r="F192" s="210"/>
      <c r="G192" s="210"/>
    </row>
    <row r="193" spans="3:7" x14ac:dyDescent="0.35">
      <c r="C193" s="302" t="s">
        <v>512</v>
      </c>
      <c r="D193" s="303"/>
      <c r="E193" s="304"/>
      <c r="F193" s="207"/>
      <c r="G193" s="208"/>
    </row>
    <row r="194" spans="3:7" ht="16" thickBot="1" x14ac:dyDescent="0.4">
      <c r="C194" s="59" t="s">
        <v>513</v>
      </c>
      <c r="D194" s="60">
        <f>'1) Budget Table'!D166</f>
        <v>265020</v>
      </c>
      <c r="E194" s="61">
        <f>SUM(D194:D194)</f>
        <v>265020</v>
      </c>
      <c r="F194" s="212">
        <f>'1) Budget Table'!E166</f>
        <v>427200</v>
      </c>
      <c r="G194" s="212">
        <f>F194</f>
        <v>427200</v>
      </c>
    </row>
    <row r="195" spans="3:7" x14ac:dyDescent="0.35">
      <c r="C195" s="57" t="s">
        <v>4</v>
      </c>
      <c r="D195" s="93">
        <v>175320</v>
      </c>
      <c r="E195" s="58">
        <f t="shared" ref="E195:E202" si="14">SUM(D195:D195)</f>
        <v>175320</v>
      </c>
      <c r="F195" s="202">
        <v>335200</v>
      </c>
      <c r="G195" s="202">
        <f>F195</f>
        <v>335200</v>
      </c>
    </row>
    <row r="196" spans="3:7" x14ac:dyDescent="0.35">
      <c r="C196" s="47" t="s">
        <v>5</v>
      </c>
      <c r="D196" s="94"/>
      <c r="E196" s="56">
        <f t="shared" si="14"/>
        <v>0</v>
      </c>
      <c r="F196" s="203"/>
      <c r="G196" s="203"/>
    </row>
    <row r="197" spans="3:7" ht="31" x14ac:dyDescent="0.35">
      <c r="C197" s="47" t="s">
        <v>6</v>
      </c>
      <c r="D197" s="94">
        <v>5000</v>
      </c>
      <c r="E197" s="56">
        <f t="shared" si="14"/>
        <v>5000</v>
      </c>
      <c r="F197" s="203">
        <v>8000</v>
      </c>
      <c r="G197" s="203">
        <f>F197</f>
        <v>8000</v>
      </c>
    </row>
    <row r="198" spans="3:7" x14ac:dyDescent="0.35">
      <c r="C198" s="48" t="s">
        <v>7</v>
      </c>
      <c r="D198" s="94">
        <v>50000</v>
      </c>
      <c r="E198" s="56">
        <f t="shared" si="14"/>
        <v>50000</v>
      </c>
      <c r="F198" s="203">
        <v>42000</v>
      </c>
      <c r="G198" s="203">
        <f>F198</f>
        <v>42000</v>
      </c>
    </row>
    <row r="199" spans="3:7" x14ac:dyDescent="0.35">
      <c r="C199" s="47" t="s">
        <v>10</v>
      </c>
      <c r="D199" s="94"/>
      <c r="E199" s="56">
        <f t="shared" si="14"/>
        <v>0</v>
      </c>
      <c r="F199" s="203"/>
      <c r="G199" s="203"/>
    </row>
    <row r="200" spans="3:7" x14ac:dyDescent="0.35">
      <c r="C200" s="47" t="s">
        <v>8</v>
      </c>
      <c r="D200" s="94"/>
      <c r="E200" s="56">
        <f t="shared" si="14"/>
        <v>0</v>
      </c>
      <c r="F200" s="203"/>
      <c r="G200" s="203"/>
    </row>
    <row r="201" spans="3:7" x14ac:dyDescent="0.35">
      <c r="C201" s="47" t="s">
        <v>146</v>
      </c>
      <c r="D201" s="94">
        <v>34700</v>
      </c>
      <c r="E201" s="56">
        <f t="shared" si="14"/>
        <v>34700</v>
      </c>
      <c r="F201" s="203">
        <v>42000</v>
      </c>
      <c r="G201" s="203">
        <f>F201</f>
        <v>42000</v>
      </c>
    </row>
    <row r="202" spans="3:7" x14ac:dyDescent="0.35">
      <c r="C202" s="51" t="s">
        <v>149</v>
      </c>
      <c r="D202" s="62">
        <f>SUM(D195:D201)</f>
        <v>265020</v>
      </c>
      <c r="E202" s="56">
        <f t="shared" si="14"/>
        <v>265020</v>
      </c>
      <c r="F202" s="206">
        <f>SUM(F195:F201)</f>
        <v>427200</v>
      </c>
      <c r="G202" s="206">
        <f>F202</f>
        <v>427200</v>
      </c>
    </row>
    <row r="203" spans="3:7" ht="15.75" customHeight="1" thickBot="1" x14ac:dyDescent="0.4"/>
    <row r="204" spans="3:7" ht="19.5" customHeight="1" x14ac:dyDescent="0.35">
      <c r="C204" s="300" t="s">
        <v>11</v>
      </c>
      <c r="D204" s="301"/>
      <c r="E204" s="301"/>
      <c r="F204" s="217"/>
      <c r="G204" s="218"/>
    </row>
    <row r="205" spans="3:7" ht="34" customHeight="1" x14ac:dyDescent="0.35">
      <c r="C205" s="214"/>
      <c r="D205" s="213" t="s">
        <v>579</v>
      </c>
      <c r="E205" s="25" t="s">
        <v>11</v>
      </c>
      <c r="F205" s="261" t="s">
        <v>563</v>
      </c>
      <c r="G205" s="260" t="s">
        <v>567</v>
      </c>
    </row>
    <row r="206" spans="3:7" ht="19.5" customHeight="1" x14ac:dyDescent="0.35">
      <c r="C206" s="19" t="s">
        <v>4</v>
      </c>
      <c r="D206" s="123">
        <f t="shared" ref="D206:D212" si="15">SUM(D184,D173,D162,D151,D139,D128,D117,D106,D94,D83,D72,D61,D49,D38,D27,D16,D195)</f>
        <v>175320</v>
      </c>
      <c r="E206" s="56">
        <f t="shared" ref="E206:E212" si="16">SUM(D206:D206)</f>
        <v>175320</v>
      </c>
      <c r="F206" s="203">
        <f>F195</f>
        <v>335200</v>
      </c>
      <c r="G206" s="223">
        <f>F206</f>
        <v>335200</v>
      </c>
    </row>
    <row r="207" spans="3:7" ht="34.5" customHeight="1" x14ac:dyDescent="0.35">
      <c r="C207" s="19" t="s">
        <v>5</v>
      </c>
      <c r="D207" s="123">
        <f t="shared" si="15"/>
        <v>0</v>
      </c>
      <c r="E207" s="56">
        <f t="shared" si="16"/>
        <v>0</v>
      </c>
      <c r="F207" s="198"/>
      <c r="G207" s="219"/>
    </row>
    <row r="208" spans="3:7" ht="34" customHeight="1" x14ac:dyDescent="0.35">
      <c r="C208" s="19" t="s">
        <v>6</v>
      </c>
      <c r="D208" s="123">
        <f t="shared" si="15"/>
        <v>5000</v>
      </c>
      <c r="E208" s="56">
        <f t="shared" si="16"/>
        <v>5000</v>
      </c>
      <c r="F208" s="203">
        <f>F197</f>
        <v>8000</v>
      </c>
      <c r="G208" s="223">
        <f>F208</f>
        <v>8000</v>
      </c>
    </row>
    <row r="209" spans="3:11" ht="33" customHeight="1" x14ac:dyDescent="0.35">
      <c r="C209" s="31" t="s">
        <v>7</v>
      </c>
      <c r="D209" s="123">
        <f t="shared" si="15"/>
        <v>304600</v>
      </c>
      <c r="E209" s="56">
        <f t="shared" si="16"/>
        <v>304600</v>
      </c>
      <c r="F209" s="203">
        <f>F19++F30+F198</f>
        <v>278135.89</v>
      </c>
      <c r="G209" s="223">
        <f>F209</f>
        <v>278135.89</v>
      </c>
    </row>
    <row r="210" spans="3:11" ht="21" customHeight="1" x14ac:dyDescent="0.35">
      <c r="C210" s="19" t="s">
        <v>10</v>
      </c>
      <c r="D210" s="123">
        <f t="shared" si="15"/>
        <v>65300</v>
      </c>
      <c r="E210" s="56">
        <f t="shared" si="16"/>
        <v>65300</v>
      </c>
      <c r="F210" s="220">
        <f>F20+F31</f>
        <v>108500</v>
      </c>
      <c r="G210" s="221">
        <f>F210</f>
        <v>108500</v>
      </c>
      <c r="H210" s="23"/>
      <c r="I210" s="23"/>
      <c r="J210" s="23"/>
      <c r="K210" s="22"/>
    </row>
    <row r="211" spans="3:11" ht="27" customHeight="1" x14ac:dyDescent="0.35">
      <c r="C211" s="19" t="s">
        <v>8</v>
      </c>
      <c r="D211" s="123">
        <f t="shared" si="15"/>
        <v>0</v>
      </c>
      <c r="E211" s="56">
        <f t="shared" si="16"/>
        <v>0</v>
      </c>
      <c r="F211" s="220"/>
      <c r="G211" s="221"/>
      <c r="H211" s="23"/>
      <c r="I211" s="23"/>
      <c r="J211" s="23"/>
      <c r="K211" s="22"/>
    </row>
    <row r="212" spans="3:11" ht="23.25" customHeight="1" x14ac:dyDescent="0.35">
      <c r="C212" s="19" t="s">
        <v>146</v>
      </c>
      <c r="D212" s="123">
        <f t="shared" si="15"/>
        <v>34700</v>
      </c>
      <c r="E212" s="56">
        <f t="shared" si="16"/>
        <v>34700</v>
      </c>
      <c r="F212" s="220">
        <f>F201</f>
        <v>42000</v>
      </c>
      <c r="G212" s="221">
        <f>F212</f>
        <v>42000</v>
      </c>
      <c r="H212" s="23"/>
      <c r="I212" s="23"/>
      <c r="J212" s="23"/>
      <c r="K212" s="22"/>
    </row>
    <row r="213" spans="3:11" ht="22.5" customHeight="1" x14ac:dyDescent="0.35">
      <c r="C213" s="125" t="s">
        <v>517</v>
      </c>
      <c r="D213" s="124">
        <f>SUM(D206:D212)</f>
        <v>584920</v>
      </c>
      <c r="E213" s="123">
        <f>SUM(D213:D213)</f>
        <v>584920</v>
      </c>
      <c r="F213" s="220">
        <f>SUM(F206:F212)</f>
        <v>771835.89</v>
      </c>
      <c r="G213" s="221">
        <f>F213</f>
        <v>771835.89</v>
      </c>
      <c r="H213" s="23"/>
      <c r="I213" s="23"/>
      <c r="J213" s="23"/>
      <c r="K213" s="22"/>
    </row>
    <row r="214" spans="3:11" ht="26.25" customHeight="1" x14ac:dyDescent="0.35">
      <c r="C214" s="215" t="s">
        <v>515</v>
      </c>
      <c r="D214" s="123">
        <f>D213*0.07</f>
        <v>40944.400000000001</v>
      </c>
      <c r="E214" s="123">
        <f t="shared" ref="E214" si="17">E213*0.07</f>
        <v>40944.400000000001</v>
      </c>
      <c r="F214" s="227">
        <f>F213*0.07</f>
        <v>54028.512300000009</v>
      </c>
      <c r="G214" s="228">
        <f>F214</f>
        <v>54028.512300000009</v>
      </c>
      <c r="H214" s="32"/>
      <c r="I214" s="32"/>
      <c r="J214" s="52"/>
      <c r="K214" s="50"/>
    </row>
    <row r="215" spans="3:11" ht="23.25" customHeight="1" thickBot="1" x14ac:dyDescent="0.4">
      <c r="C215" s="216" t="s">
        <v>516</v>
      </c>
      <c r="D215" s="61">
        <f>SUM(D213:D214)</f>
        <v>625864.4</v>
      </c>
      <c r="E215" s="61">
        <f>SUM(E213:E214)</f>
        <v>625864.4</v>
      </c>
      <c r="F215" s="222">
        <f>SUM(F213:F214)</f>
        <v>825864.40230000007</v>
      </c>
      <c r="G215" s="222">
        <f>SUM(G213:G214)</f>
        <v>825864.40230000007</v>
      </c>
      <c r="H215" s="32"/>
      <c r="I215" s="32"/>
      <c r="J215" s="52"/>
      <c r="K215" s="50"/>
    </row>
    <row r="216" spans="3:11" ht="15.75" customHeight="1" x14ac:dyDescent="0.35">
      <c r="J216" s="53"/>
    </row>
    <row r="217" spans="3:11" ht="15.75" customHeight="1" x14ac:dyDescent="0.35">
      <c r="F217" s="41"/>
      <c r="G217" s="41"/>
      <c r="J217" s="53"/>
    </row>
    <row r="218" spans="3:11" ht="15.75" customHeight="1" x14ac:dyDescent="0.35">
      <c r="F218" s="41"/>
      <c r="G218" s="41"/>
    </row>
    <row r="219" spans="3:11" ht="40.5" customHeight="1" x14ac:dyDescent="0.35">
      <c r="F219" s="41"/>
      <c r="G219" s="41"/>
      <c r="J219" s="54"/>
    </row>
    <row r="220" spans="3:11" ht="24.75" customHeight="1" x14ac:dyDescent="0.35">
      <c r="F220" s="41"/>
      <c r="G220" s="41"/>
      <c r="J220" s="54"/>
    </row>
    <row r="221" spans="3:11" ht="41.25" customHeight="1" x14ac:dyDescent="0.35">
      <c r="F221" s="13"/>
      <c r="G221" s="41"/>
      <c r="J221" s="54"/>
    </row>
    <row r="222" spans="3:11" ht="51.75" customHeight="1" x14ac:dyDescent="0.35">
      <c r="F222" s="13"/>
      <c r="G222" s="41"/>
      <c r="J222" s="54"/>
    </row>
    <row r="223" spans="3:11" ht="42" customHeight="1" x14ac:dyDescent="0.35">
      <c r="F223" s="41"/>
      <c r="G223" s="41"/>
      <c r="J223" s="54"/>
    </row>
    <row r="224" spans="3:11" s="50" customFormat="1" ht="42" customHeight="1" x14ac:dyDescent="0.35">
      <c r="C224" s="49"/>
      <c r="E224" s="49"/>
      <c r="F224" s="49"/>
      <c r="G224" s="41"/>
      <c r="H224" s="49"/>
      <c r="I224" s="49"/>
      <c r="J224" s="54"/>
      <c r="K224" s="49"/>
    </row>
    <row r="225" spans="3:12" s="50" customFormat="1" ht="42" customHeight="1" x14ac:dyDescent="0.35">
      <c r="C225" s="49"/>
      <c r="E225" s="49"/>
      <c r="F225" s="49"/>
      <c r="G225" s="41"/>
      <c r="H225" s="49"/>
      <c r="I225" s="49"/>
      <c r="J225" s="49"/>
      <c r="K225" s="49"/>
    </row>
    <row r="226" spans="3:12" s="50" customFormat="1" ht="63.75" customHeight="1" x14ac:dyDescent="0.35">
      <c r="C226" s="49"/>
      <c r="E226" s="49"/>
      <c r="F226" s="49"/>
      <c r="G226" s="53"/>
      <c r="H226" s="49"/>
      <c r="I226" s="49"/>
      <c r="J226" s="49"/>
      <c r="K226" s="49"/>
    </row>
    <row r="227" spans="3:12" s="50" customFormat="1" ht="42" customHeight="1" x14ac:dyDescent="0.35">
      <c r="C227" s="49"/>
      <c r="E227" s="49"/>
      <c r="F227" s="49"/>
      <c r="G227" s="49"/>
      <c r="H227" s="49"/>
      <c r="I227" s="49"/>
      <c r="J227" s="49"/>
      <c r="K227" s="53"/>
    </row>
    <row r="228" spans="3:12" ht="23.25" customHeight="1" x14ac:dyDescent="0.35"/>
    <row r="229" spans="3:12" ht="27.75" customHeight="1" x14ac:dyDescent="0.35"/>
    <row r="230" spans="3:12" ht="55.5" customHeight="1" x14ac:dyDescent="0.35"/>
    <row r="231" spans="3:12" ht="57.75" customHeight="1" x14ac:dyDescent="0.35"/>
    <row r="232" spans="3:12" ht="21.75" customHeight="1" x14ac:dyDescent="0.35"/>
    <row r="233" spans="3:12" ht="49.5" customHeight="1" x14ac:dyDescent="0.35"/>
    <row r="234" spans="3:12" ht="28.5" customHeight="1" x14ac:dyDescent="0.35"/>
    <row r="235" spans="3:12" ht="28.5" customHeight="1" x14ac:dyDescent="0.35"/>
    <row r="236" spans="3:12" ht="28.5" customHeight="1" x14ac:dyDescent="0.35"/>
    <row r="237" spans="3:12" ht="23.25" customHeight="1" x14ac:dyDescent="0.35">
      <c r="L237" s="53"/>
    </row>
    <row r="238" spans="3:12" ht="43.5" customHeight="1" x14ac:dyDescent="0.35">
      <c r="L238" s="53"/>
    </row>
    <row r="239" spans="3:12" ht="55.5" customHeight="1" x14ac:dyDescent="0.35"/>
    <row r="240" spans="3:12" ht="42.75" customHeight="1" x14ac:dyDescent="0.35">
      <c r="L240" s="53"/>
    </row>
    <row r="241" spans="12:12" ht="21.75" customHeight="1" x14ac:dyDescent="0.35">
      <c r="L241" s="53"/>
    </row>
    <row r="242" spans="12:12" ht="21.75" customHeight="1" x14ac:dyDescent="0.35">
      <c r="L242" s="53"/>
    </row>
    <row r="243" spans="12:12" ht="23.25" customHeight="1" x14ac:dyDescent="0.35"/>
    <row r="244" spans="12:12" ht="23.25" customHeight="1" x14ac:dyDescent="0.35"/>
    <row r="245" spans="12:12" ht="21.75" customHeight="1" x14ac:dyDescent="0.35"/>
    <row r="246" spans="12:12" ht="16.5" customHeight="1" x14ac:dyDescent="0.35"/>
    <row r="247" spans="12:12" ht="29.25" customHeight="1" x14ac:dyDescent="0.35"/>
    <row r="248" spans="12:12" ht="24.75" customHeight="1" x14ac:dyDescent="0.35"/>
    <row r="249" spans="12:12" ht="33" customHeight="1" x14ac:dyDescent="0.35"/>
    <row r="251" spans="12:12" ht="15" customHeight="1" x14ac:dyDescent="0.35"/>
    <row r="252" spans="12:12" ht="25.5" customHeight="1" x14ac:dyDescent="0.35"/>
  </sheetData>
  <sheetProtection insertColumns="0" insertRows="0" deleteRows="0"/>
  <mergeCells count="26">
    <mergeCell ref="C2:D2"/>
    <mergeCell ref="C10:D10"/>
    <mergeCell ref="B13:E13"/>
    <mergeCell ref="C14:E14"/>
    <mergeCell ref="B58:E58"/>
    <mergeCell ref="C5:E5"/>
    <mergeCell ref="C25:E25"/>
    <mergeCell ref="C36:E36"/>
    <mergeCell ref="C46:E46"/>
    <mergeCell ref="C6:E8"/>
    <mergeCell ref="C59:E59"/>
    <mergeCell ref="C104:E104"/>
    <mergeCell ref="C115:E115"/>
    <mergeCell ref="C126:E126"/>
    <mergeCell ref="C92:E92"/>
    <mergeCell ref="B103:E103"/>
    <mergeCell ref="C204:E204"/>
    <mergeCell ref="C137:E137"/>
    <mergeCell ref="B148:E148"/>
    <mergeCell ref="C149:E149"/>
    <mergeCell ref="C70:E70"/>
    <mergeCell ref="C81:E81"/>
    <mergeCell ref="C193:E193"/>
    <mergeCell ref="C171:E171"/>
    <mergeCell ref="C182:E182"/>
    <mergeCell ref="C160:E160"/>
  </mergeCells>
  <conditionalFormatting sqref="E23">
    <cfRule type="cellIs" dxfId="22" priority="18" operator="notEqual">
      <formula>$E$15</formula>
    </cfRule>
  </conditionalFormatting>
  <conditionalFormatting sqref="E34">
    <cfRule type="cellIs" dxfId="21" priority="17" operator="notEqual">
      <formula>$E$26</formula>
    </cfRule>
  </conditionalFormatting>
  <conditionalFormatting sqref="E45">
    <cfRule type="cellIs" dxfId="20" priority="16" operator="notEqual">
      <formula>$E$37</formula>
    </cfRule>
  </conditionalFormatting>
  <conditionalFormatting sqref="E56">
    <cfRule type="cellIs" dxfId="19" priority="15" operator="notEqual">
      <formula>$E$48</formula>
    </cfRule>
  </conditionalFormatting>
  <conditionalFormatting sqref="E68">
    <cfRule type="cellIs" dxfId="18" priority="14" operator="notEqual">
      <formula>$E$60</formula>
    </cfRule>
  </conditionalFormatting>
  <conditionalFormatting sqref="E79">
    <cfRule type="cellIs" dxfId="17" priority="13" operator="notEqual">
      <formula>$E$71</formula>
    </cfRule>
  </conditionalFormatting>
  <conditionalFormatting sqref="E90">
    <cfRule type="cellIs" dxfId="16" priority="12" operator="notEqual">
      <formula>$E$82</formula>
    </cfRule>
  </conditionalFormatting>
  <conditionalFormatting sqref="E101">
    <cfRule type="cellIs" dxfId="15" priority="11" operator="notEqual">
      <formula>$E$93</formula>
    </cfRule>
  </conditionalFormatting>
  <conditionalFormatting sqref="E113">
    <cfRule type="cellIs" dxfId="14" priority="10" operator="notEqual">
      <formula>$E$105</formula>
    </cfRule>
  </conditionalFormatting>
  <conditionalFormatting sqref="E124">
    <cfRule type="cellIs" dxfId="13" priority="9" operator="notEqual">
      <formula>$E$116</formula>
    </cfRule>
  </conditionalFormatting>
  <conditionalFormatting sqref="E135">
    <cfRule type="cellIs" dxfId="12" priority="8" operator="notEqual">
      <formula>$E$127</formula>
    </cfRule>
  </conditionalFormatting>
  <conditionalFormatting sqref="E146">
    <cfRule type="cellIs" dxfId="11" priority="7" operator="notEqual">
      <formula>$E$138</formula>
    </cfRule>
  </conditionalFormatting>
  <conditionalFormatting sqref="E158">
    <cfRule type="cellIs" dxfId="10" priority="6" operator="notEqual">
      <formula>$E$150</formula>
    </cfRule>
  </conditionalFormatting>
  <conditionalFormatting sqref="E169">
    <cfRule type="cellIs" dxfId="9" priority="5" operator="notEqual">
      <formula>$E$161</formula>
    </cfRule>
  </conditionalFormatting>
  <conditionalFormatting sqref="E180">
    <cfRule type="cellIs" dxfId="8" priority="4" operator="notEqual">
      <formula>$E$161</formula>
    </cfRule>
  </conditionalFormatting>
  <conditionalFormatting sqref="E191">
    <cfRule type="cellIs" dxfId="7" priority="3" operator="notEqual">
      <formula>$E$183</formula>
    </cfRule>
  </conditionalFormatting>
  <conditionalFormatting sqref="E202">
    <cfRule type="cellIs" dxfId="6" priority="2" operator="notEqual">
      <formula>$E$194</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2 C33 C44 C55 C67 C78 C89 C100 C112 C123 C134 C145 C157 C168 C179 C190 C212 C201"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1 C32 C43 C54 C66 C77 C88 C99 C111 C122 C133 C144 C156 C167 C178 C189 C211 C200" xr:uid="{9DD30DAD-252C-43C8-B2D2-D70E24558917}"/>
    <dataValidation allowBlank="1" showInputMessage="1" showErrorMessage="1" prompt="Services contracted by an organization which follow the normal procurement processes." sqref="C19 C30 C41 C52 C64 C75 C86 C97 C109 C120 C131 C142 C154 C165 C176 C187 C209 C198" xr:uid="{D2D4883A-DF6E-4599-89E1-C25704DD6B71}"/>
    <dataValidation allowBlank="1" showInputMessage="1" showErrorMessage="1" prompt="Includes staff and non-staff travel paid for by the organization directly related to a project." sqref="C20 C31 C42 C53 C65 C76 C87 C98 C110 C121 C132 C143 C155 C166 C177 C188 C210 C199"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 C29 C40 C51 C63 C74 C85 C96 C108 C119 C130 C141 C153 C164 C175 C186 C208 C197"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 C28 C39 C50 C62 C73 C84 C95 C107 C118 C129 C140 C152 C163 C174 C185 C207 C196" xr:uid="{F098AF50-6738-49DD-B927-47F3EEE74261}"/>
    <dataValidation allowBlank="1" showInputMessage="1" showErrorMessage="1" prompt="Includes all related staff and temporary staff costs including base salary, post adjustment and all staff entitlements." sqref="C16 C27 C38 C49 C61 C72 C83 C94 C106 C117 C128 C139 C151 C162 C173 C184 C206 C195" xr:uid="{340B5EBB-3C3E-458C-BC5F-57C720FFB61A}"/>
    <dataValidation allowBlank="1" showInputMessage="1" showErrorMessage="1" prompt="Output totals must match the original total from Table 1, and will show as red if not. " sqref="E23" xr:uid="{CB4E1972-F42E-40FE-9670-1760DDE11E59}"/>
  </dataValidations>
  <pageMargins left="0.70866141732283472" right="0.70866141732283472" top="0.74803149606299213" bottom="0.74803149606299213" header="0.31496062992125984" footer="0.31496062992125984"/>
  <pageSetup scale="65" orientation="landscape" r:id="rId1"/>
  <extLst>
    <ext xmlns:x14="http://schemas.microsoft.com/office/spreadsheetml/2009/9/main" uri="{78C0D931-6437-407d-A8EE-F0AAD7539E65}">
      <x14:conditionalFormattings>
        <x14:conditionalFormatting xmlns:xm="http://schemas.microsoft.com/office/excel/2006/main">
          <x14:cfRule type="cellIs" priority="47" operator="notEqual" id="{9BB3355D-65E3-41AD-A658-41150B167F0C}">
            <xm:f>'1) Budget Table'!$E$174</xm:f>
            <x14:dxf>
              <font>
                <color rgb="FF9C0006"/>
              </font>
              <fill>
                <patternFill>
                  <bgColor rgb="FFFFC7CE"/>
                </patternFill>
              </fill>
            </x14:dxf>
          </x14:cfRule>
          <xm:sqref>E215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5" workbookViewId="0">
      <selection activeCell="B16" sqref="B16"/>
    </sheetView>
  </sheetViews>
  <sheetFormatPr defaultColWidth="8.81640625" defaultRowHeight="14.5" x14ac:dyDescent="0.35"/>
  <cols>
    <col min="2" max="2" width="73.26953125" customWidth="1"/>
  </cols>
  <sheetData>
    <row r="1" spans="2:2" ht="15" thickBot="1" x14ac:dyDescent="0.4"/>
    <row r="2" spans="2:2" ht="15" thickBot="1" x14ac:dyDescent="0.4">
      <c r="B2" s="127" t="s">
        <v>20</v>
      </c>
    </row>
    <row r="3" spans="2:2" x14ac:dyDescent="0.35">
      <c r="B3" s="128"/>
    </row>
    <row r="4" spans="2:2" ht="30.75" customHeight="1" x14ac:dyDescent="0.35">
      <c r="B4" s="129" t="s">
        <v>13</v>
      </c>
    </row>
    <row r="5" spans="2:2" ht="20.149999999999999" customHeight="1" x14ac:dyDescent="0.35">
      <c r="B5" s="129"/>
    </row>
    <row r="6" spans="2:2" ht="58" x14ac:dyDescent="0.35">
      <c r="B6" s="175" t="s">
        <v>14</v>
      </c>
    </row>
    <row r="7" spans="2:2" x14ac:dyDescent="0.35">
      <c r="B7" s="129"/>
    </row>
    <row r="8" spans="2:2" ht="58" x14ac:dyDescent="0.35">
      <c r="B8" s="129" t="s">
        <v>15</v>
      </c>
    </row>
    <row r="9" spans="2:2" x14ac:dyDescent="0.35">
      <c r="B9" s="129"/>
    </row>
    <row r="10" spans="2:2" ht="58" x14ac:dyDescent="0.35">
      <c r="B10" s="129" t="s">
        <v>16</v>
      </c>
    </row>
    <row r="11" spans="2:2" x14ac:dyDescent="0.35">
      <c r="B11" s="129"/>
    </row>
    <row r="12" spans="2:2" ht="29" x14ac:dyDescent="0.35">
      <c r="B12" s="129" t="s">
        <v>17</v>
      </c>
    </row>
    <row r="13" spans="2:2" x14ac:dyDescent="0.35">
      <c r="B13" s="129"/>
    </row>
    <row r="14" spans="2:2" ht="58" x14ac:dyDescent="0.35">
      <c r="B14" s="129" t="s">
        <v>18</v>
      </c>
    </row>
    <row r="15" spans="2:2" x14ac:dyDescent="0.35">
      <c r="B15" s="129"/>
    </row>
    <row r="16" spans="2:2" ht="44" thickBot="1" x14ac:dyDescent="0.4">
      <c r="B16" s="130"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D11" sqref="D11"/>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318" t="s">
        <v>523</v>
      </c>
      <c r="C2" s="319"/>
      <c r="D2" s="320"/>
    </row>
    <row r="3" spans="2:4" ht="15" thickBot="1" x14ac:dyDescent="0.4">
      <c r="B3" s="321"/>
      <c r="C3" s="322"/>
      <c r="D3" s="323"/>
    </row>
    <row r="4" spans="2:4" ht="15" thickBot="1" x14ac:dyDescent="0.4"/>
    <row r="5" spans="2:4" x14ac:dyDescent="0.35">
      <c r="B5" s="329" t="s">
        <v>150</v>
      </c>
      <c r="C5" s="330"/>
      <c r="D5" s="331"/>
    </row>
    <row r="6" spans="2:4" ht="15" thickBot="1" x14ac:dyDescent="0.4">
      <c r="B6" s="326"/>
      <c r="C6" s="327"/>
      <c r="D6" s="328"/>
    </row>
    <row r="7" spans="2:4" x14ac:dyDescent="0.35">
      <c r="B7" s="82" t="s">
        <v>159</v>
      </c>
      <c r="C7" s="324"/>
      <c r="D7" s="325"/>
    </row>
    <row r="8" spans="2:4" x14ac:dyDescent="0.35">
      <c r="B8" s="82" t="s">
        <v>506</v>
      </c>
      <c r="C8" s="332">
        <f>SUM(D10:D14)</f>
        <v>0</v>
      </c>
      <c r="D8" s="333"/>
    </row>
    <row r="9" spans="2:4" x14ac:dyDescent="0.35">
      <c r="B9" s="83" t="s">
        <v>500</v>
      </c>
      <c r="C9" s="84" t="s">
        <v>501</v>
      </c>
      <c r="D9" s="85" t="s">
        <v>502</v>
      </c>
    </row>
    <row r="10" spans="2:4" ht="35.15" customHeight="1" x14ac:dyDescent="0.35">
      <c r="B10" s="102"/>
      <c r="C10" s="87"/>
      <c r="D10" s="88">
        <f>$C$7*C10</f>
        <v>0</v>
      </c>
    </row>
    <row r="11" spans="2:4" ht="35.15" customHeight="1" x14ac:dyDescent="0.35">
      <c r="B11" s="102"/>
      <c r="C11" s="87"/>
      <c r="D11" s="88">
        <f>C7*C11</f>
        <v>0</v>
      </c>
    </row>
    <row r="12" spans="2:4" ht="35.15" customHeight="1" x14ac:dyDescent="0.35">
      <c r="B12" s="103"/>
      <c r="C12" s="87"/>
      <c r="D12" s="88">
        <f>C7*C12</f>
        <v>0</v>
      </c>
    </row>
    <row r="13" spans="2:4" ht="35.15" customHeight="1" x14ac:dyDescent="0.35">
      <c r="B13" s="103"/>
      <c r="C13" s="87"/>
      <c r="D13" s="88">
        <f>C7*C13</f>
        <v>0</v>
      </c>
    </row>
    <row r="14" spans="2:4" ht="35.15" customHeight="1" thickBot="1" x14ac:dyDescent="0.4">
      <c r="B14" s="104"/>
      <c r="C14" s="87"/>
      <c r="D14" s="92">
        <f>C7*C14</f>
        <v>0</v>
      </c>
    </row>
    <row r="15" spans="2:4" ht="15" thickBot="1" x14ac:dyDescent="0.4"/>
    <row r="16" spans="2:4" x14ac:dyDescent="0.35">
      <c r="B16" s="329" t="s">
        <v>503</v>
      </c>
      <c r="C16" s="330"/>
      <c r="D16" s="331"/>
    </row>
    <row r="17" spans="2:4" ht="15" thickBot="1" x14ac:dyDescent="0.4">
      <c r="B17" s="334"/>
      <c r="C17" s="335"/>
      <c r="D17" s="336"/>
    </row>
    <row r="18" spans="2:4" x14ac:dyDescent="0.35">
      <c r="B18" s="82" t="s">
        <v>159</v>
      </c>
      <c r="C18" s="324">
        <f>SUM('1) Budget Table'!D43:D43,'1) Budget Table'!D53:D53,'1) Budget Table'!D63:D63,'1) Budget Table'!D73:D73)</f>
        <v>0</v>
      </c>
      <c r="D18" s="325"/>
    </row>
    <row r="19" spans="2:4" x14ac:dyDescent="0.35">
      <c r="B19" s="82" t="s">
        <v>506</v>
      </c>
      <c r="C19" s="332">
        <f>SUM(D21:D25)</f>
        <v>0</v>
      </c>
      <c r="D19" s="333"/>
    </row>
    <row r="20" spans="2:4" x14ac:dyDescent="0.35">
      <c r="B20" s="83" t="s">
        <v>500</v>
      </c>
      <c r="C20" s="84" t="s">
        <v>501</v>
      </c>
      <c r="D20" s="85" t="s">
        <v>502</v>
      </c>
    </row>
    <row r="21" spans="2:4" ht="35.15" customHeight="1" x14ac:dyDescent="0.35">
      <c r="B21" s="86"/>
      <c r="C21" s="87"/>
      <c r="D21" s="88">
        <f>$C$18*C21</f>
        <v>0</v>
      </c>
    </row>
    <row r="22" spans="2:4" ht="35.15" customHeight="1" x14ac:dyDescent="0.35">
      <c r="B22" s="89"/>
      <c r="C22" s="87"/>
      <c r="D22" s="88">
        <f>$C$18*C22</f>
        <v>0</v>
      </c>
    </row>
    <row r="23" spans="2:4" ht="35.15" customHeight="1" x14ac:dyDescent="0.35">
      <c r="B23" s="90"/>
      <c r="C23" s="87"/>
      <c r="D23" s="88">
        <f>$C$18*C23</f>
        <v>0</v>
      </c>
    </row>
    <row r="24" spans="2:4" ht="35.15" customHeight="1" x14ac:dyDescent="0.35">
      <c r="B24" s="90"/>
      <c r="C24" s="87"/>
      <c r="D24" s="88">
        <f>$C$18*C24</f>
        <v>0</v>
      </c>
    </row>
    <row r="25" spans="2:4" ht="35.15" customHeight="1" thickBot="1" x14ac:dyDescent="0.4">
      <c r="B25" s="91"/>
      <c r="C25" s="87"/>
      <c r="D25" s="88">
        <f>$C$18*C25</f>
        <v>0</v>
      </c>
    </row>
    <row r="26" spans="2:4" ht="15" thickBot="1" x14ac:dyDescent="0.4"/>
    <row r="27" spans="2:4" x14ac:dyDescent="0.35">
      <c r="B27" s="329" t="s">
        <v>504</v>
      </c>
      <c r="C27" s="330"/>
      <c r="D27" s="331"/>
    </row>
    <row r="28" spans="2:4" ht="15" thickBot="1" x14ac:dyDescent="0.4">
      <c r="B28" s="326"/>
      <c r="C28" s="327"/>
      <c r="D28" s="328"/>
    </row>
    <row r="29" spans="2:4" x14ac:dyDescent="0.35">
      <c r="B29" s="82" t="s">
        <v>159</v>
      </c>
      <c r="C29" s="324">
        <f>SUM('1) Budget Table'!D85:D85,'1) Budget Table'!D95:D95,'1) Budget Table'!D105:D105,'1) Budget Table'!D115:D115)</f>
        <v>0</v>
      </c>
      <c r="D29" s="325"/>
    </row>
    <row r="30" spans="2:4" x14ac:dyDescent="0.35">
      <c r="B30" s="82" t="s">
        <v>506</v>
      </c>
      <c r="C30" s="332">
        <f>SUM(D32:D36)</f>
        <v>0</v>
      </c>
      <c r="D30" s="333"/>
    </row>
    <row r="31" spans="2:4" x14ac:dyDescent="0.35">
      <c r="B31" s="83" t="s">
        <v>500</v>
      </c>
      <c r="C31" s="84" t="s">
        <v>501</v>
      </c>
      <c r="D31" s="85" t="s">
        <v>502</v>
      </c>
    </row>
    <row r="32" spans="2:4" ht="35.15" customHeight="1" x14ac:dyDescent="0.35">
      <c r="B32" s="86"/>
      <c r="C32" s="87"/>
      <c r="D32" s="88">
        <f>$C$29*C32</f>
        <v>0</v>
      </c>
    </row>
    <row r="33" spans="2:4" ht="35.15" customHeight="1" x14ac:dyDescent="0.35">
      <c r="B33" s="89"/>
      <c r="C33" s="87"/>
      <c r="D33" s="88">
        <f>$C$29*C33</f>
        <v>0</v>
      </c>
    </row>
    <row r="34" spans="2:4" ht="35.15" customHeight="1" x14ac:dyDescent="0.35">
      <c r="B34" s="90"/>
      <c r="C34" s="87"/>
      <c r="D34" s="88">
        <f>$C$29*C34</f>
        <v>0</v>
      </c>
    </row>
    <row r="35" spans="2:4" ht="35.15" customHeight="1" x14ac:dyDescent="0.35">
      <c r="B35" s="90"/>
      <c r="C35" s="87"/>
      <c r="D35" s="88">
        <f>$C$29*C35</f>
        <v>0</v>
      </c>
    </row>
    <row r="36" spans="2:4" ht="35.15" customHeight="1" thickBot="1" x14ac:dyDescent="0.4">
      <c r="B36" s="91"/>
      <c r="C36" s="87"/>
      <c r="D36" s="88">
        <f>$C$29*C36</f>
        <v>0</v>
      </c>
    </row>
    <row r="37" spans="2:4" ht="15" thickBot="1" x14ac:dyDescent="0.4"/>
    <row r="38" spans="2:4" x14ac:dyDescent="0.35">
      <c r="B38" s="329" t="s">
        <v>505</v>
      </c>
      <c r="C38" s="330"/>
      <c r="D38" s="331"/>
    </row>
    <row r="39" spans="2:4" ht="15" thickBot="1" x14ac:dyDescent="0.4">
      <c r="B39" s="326"/>
      <c r="C39" s="327"/>
      <c r="D39" s="328"/>
    </row>
    <row r="40" spans="2:4" x14ac:dyDescent="0.35">
      <c r="B40" s="82" t="s">
        <v>159</v>
      </c>
      <c r="C40" s="324">
        <f>SUM('1) Budget Table'!D127:D127,'1) Budget Table'!D137:D137,'1) Budget Table'!D147:D147,'1) Budget Table'!D157:D157)</f>
        <v>0</v>
      </c>
      <c r="D40" s="325"/>
    </row>
    <row r="41" spans="2:4" x14ac:dyDescent="0.35">
      <c r="B41" s="82" t="s">
        <v>506</v>
      </c>
      <c r="C41" s="332">
        <f>SUM(D43:D47)</f>
        <v>0</v>
      </c>
      <c r="D41" s="333"/>
    </row>
    <row r="42" spans="2:4" x14ac:dyDescent="0.35">
      <c r="B42" s="83" t="s">
        <v>500</v>
      </c>
      <c r="C42" s="84" t="s">
        <v>501</v>
      </c>
      <c r="D42" s="85" t="s">
        <v>502</v>
      </c>
    </row>
    <row r="43" spans="2:4" ht="35.15" customHeight="1" x14ac:dyDescent="0.35">
      <c r="B43" s="86"/>
      <c r="C43" s="87"/>
      <c r="D43" s="88">
        <f>$C$40*C43</f>
        <v>0</v>
      </c>
    </row>
    <row r="44" spans="2:4" ht="35.15" customHeight="1" x14ac:dyDescent="0.35">
      <c r="B44" s="89"/>
      <c r="C44" s="87"/>
      <c r="D44" s="88">
        <f>$C$40*C44</f>
        <v>0</v>
      </c>
    </row>
    <row r="45" spans="2:4" ht="35.15" customHeight="1" x14ac:dyDescent="0.35">
      <c r="B45" s="90"/>
      <c r="C45" s="87"/>
      <c r="D45" s="88">
        <f>$C$40*C45</f>
        <v>0</v>
      </c>
    </row>
    <row r="46" spans="2:4" ht="35.15" customHeight="1" x14ac:dyDescent="0.35">
      <c r="B46" s="90"/>
      <c r="C46" s="87"/>
      <c r="D46" s="88">
        <f>$C$40*C46</f>
        <v>0</v>
      </c>
    </row>
    <row r="47" spans="2:4" ht="35.15" customHeight="1" thickBot="1" x14ac:dyDescent="0.4">
      <c r="B47" s="91"/>
      <c r="C47" s="87"/>
      <c r="D47" s="92">
        <f>$C$40*C47</f>
        <v>0</v>
      </c>
    </row>
  </sheetData>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F24"/>
  <sheetViews>
    <sheetView showGridLines="0" topLeftCell="A7" zoomScale="80" zoomScaleNormal="80" workbookViewId="0">
      <selection activeCell="D21" sqref="D21"/>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76" customFormat="1" ht="15.5" x14ac:dyDescent="0.35">
      <c r="B2" s="345" t="s">
        <v>28</v>
      </c>
      <c r="C2" s="346"/>
      <c r="D2" s="346"/>
      <c r="E2" s="346"/>
      <c r="F2" s="347"/>
    </row>
    <row r="3" spans="2:6" s="76" customFormat="1" ht="16" thickBot="1" x14ac:dyDescent="0.4">
      <c r="B3" s="348"/>
      <c r="C3" s="349"/>
      <c r="D3" s="349"/>
      <c r="E3" s="349"/>
      <c r="F3" s="350"/>
    </row>
    <row r="4" spans="2:6" s="76" customFormat="1" ht="16" thickBot="1" x14ac:dyDescent="0.4"/>
    <row r="5" spans="2:6" s="76" customFormat="1" ht="16" thickBot="1" x14ac:dyDescent="0.4">
      <c r="B5" s="340" t="s">
        <v>11</v>
      </c>
      <c r="C5" s="341"/>
      <c r="D5" s="341"/>
      <c r="E5" s="341"/>
      <c r="F5" s="342"/>
    </row>
    <row r="6" spans="2:6" s="76" customFormat="1" ht="15.5" x14ac:dyDescent="0.35">
      <c r="B6" s="73"/>
      <c r="C6" s="55" t="s">
        <v>25</v>
      </c>
      <c r="D6" s="55" t="s">
        <v>141</v>
      </c>
      <c r="E6" s="55" t="s">
        <v>142</v>
      </c>
      <c r="F6" s="343" t="s">
        <v>11</v>
      </c>
    </row>
    <row r="7" spans="2:6" s="76" customFormat="1" ht="15.5" x14ac:dyDescent="0.35">
      <c r="B7" s="73"/>
      <c r="C7" s="133"/>
      <c r="D7" s="133"/>
      <c r="E7" s="133"/>
      <c r="F7" s="344"/>
    </row>
    <row r="8" spans="2:6" s="76" customFormat="1" ht="31" x14ac:dyDescent="0.35">
      <c r="B8" s="19" t="s">
        <v>4</v>
      </c>
      <c r="C8" s="74">
        <f>'2) By Category'!D206</f>
        <v>175320</v>
      </c>
      <c r="D8" s="74"/>
      <c r="E8" s="74"/>
      <c r="F8" s="71">
        <f t="shared" ref="F8:F15" si="0">SUM(C8:E8)</f>
        <v>175320</v>
      </c>
    </row>
    <row r="9" spans="2:6" s="76" customFormat="1" ht="46.5" x14ac:dyDescent="0.35">
      <c r="B9" s="19" t="s">
        <v>5</v>
      </c>
      <c r="C9" s="74">
        <f>'2) By Category'!D207</f>
        <v>0</v>
      </c>
      <c r="D9" s="74"/>
      <c r="E9" s="74"/>
      <c r="F9" s="72">
        <f t="shared" si="0"/>
        <v>0</v>
      </c>
    </row>
    <row r="10" spans="2:6" s="76" customFormat="1" ht="62" x14ac:dyDescent="0.35">
      <c r="B10" s="19" t="s">
        <v>6</v>
      </c>
      <c r="C10" s="74">
        <f>'2) By Category'!D208</f>
        <v>5000</v>
      </c>
      <c r="D10" s="74"/>
      <c r="E10" s="74"/>
      <c r="F10" s="72">
        <f t="shared" si="0"/>
        <v>5000</v>
      </c>
    </row>
    <row r="11" spans="2:6" s="76" customFormat="1" ht="31" x14ac:dyDescent="0.35">
      <c r="B11" s="31" t="s">
        <v>7</v>
      </c>
      <c r="C11" s="74">
        <f>'2) By Category'!D209</f>
        <v>304600</v>
      </c>
      <c r="D11" s="74"/>
      <c r="E11" s="74"/>
      <c r="F11" s="72">
        <f t="shared" si="0"/>
        <v>304600</v>
      </c>
    </row>
    <row r="12" spans="2:6" s="76" customFormat="1" ht="15.5" x14ac:dyDescent="0.35">
      <c r="B12" s="19" t="s">
        <v>10</v>
      </c>
      <c r="C12" s="74">
        <f>'2) By Category'!D210</f>
        <v>65300</v>
      </c>
      <c r="D12" s="74"/>
      <c r="E12" s="74"/>
      <c r="F12" s="72">
        <f t="shared" si="0"/>
        <v>65300</v>
      </c>
    </row>
    <row r="13" spans="2:6" s="76" customFormat="1" ht="46.5" x14ac:dyDescent="0.35">
      <c r="B13" s="19" t="s">
        <v>8</v>
      </c>
      <c r="C13" s="74">
        <f>'2) By Category'!D211</f>
        <v>0</v>
      </c>
      <c r="D13" s="74"/>
      <c r="E13" s="74"/>
      <c r="F13" s="72">
        <f t="shared" si="0"/>
        <v>0</v>
      </c>
    </row>
    <row r="14" spans="2:6" s="76" customFormat="1" ht="31.5" thickBot="1" x14ac:dyDescent="0.4">
      <c r="B14" s="132" t="s">
        <v>146</v>
      </c>
      <c r="C14" s="75">
        <f>'2) By Category'!D212</f>
        <v>34700</v>
      </c>
      <c r="D14" s="75"/>
      <c r="E14" s="75"/>
      <c r="F14" s="134">
        <f t="shared" si="0"/>
        <v>34700</v>
      </c>
    </row>
    <row r="15" spans="2:6" s="76" customFormat="1" ht="30" customHeight="1" x14ac:dyDescent="0.35">
      <c r="B15" s="135" t="s">
        <v>525</v>
      </c>
      <c r="C15" s="136">
        <f>SUM(C8:C14)</f>
        <v>584920</v>
      </c>
      <c r="D15" s="136"/>
      <c r="E15" s="136"/>
      <c r="F15" s="137">
        <f t="shared" si="0"/>
        <v>584920</v>
      </c>
    </row>
    <row r="16" spans="2:6" s="76" customFormat="1" ht="19.5" customHeight="1" x14ac:dyDescent="0.35">
      <c r="B16" s="125" t="s">
        <v>515</v>
      </c>
      <c r="C16" s="138">
        <f>C15*0.07</f>
        <v>40944.400000000001</v>
      </c>
      <c r="D16" s="138"/>
      <c r="E16" s="138"/>
      <c r="F16" s="138">
        <f t="shared" ref="F16" si="1">F15*0.07</f>
        <v>40944.400000000001</v>
      </c>
    </row>
    <row r="17" spans="2:6" s="76" customFormat="1" ht="25.5" customHeight="1" thickBot="1" x14ac:dyDescent="0.4">
      <c r="B17" s="139" t="s">
        <v>27</v>
      </c>
      <c r="C17" s="140">
        <f>C15+C16</f>
        <v>625864.4</v>
      </c>
      <c r="D17" s="140"/>
      <c r="E17" s="140"/>
      <c r="F17" s="140">
        <f t="shared" ref="F17" si="2">F15+F16</f>
        <v>625864.4</v>
      </c>
    </row>
    <row r="18" spans="2:6" s="76" customFormat="1" ht="16" thickBot="1" x14ac:dyDescent="0.4"/>
    <row r="19" spans="2:6" s="76" customFormat="1" ht="15.75" customHeight="1" x14ac:dyDescent="0.35">
      <c r="B19" s="337" t="s">
        <v>21</v>
      </c>
      <c r="C19" s="338"/>
      <c r="D19" s="338"/>
      <c r="E19" s="338"/>
      <c r="F19" s="339"/>
    </row>
    <row r="20" spans="2:6" ht="15.5" x14ac:dyDescent="0.35">
      <c r="B20" s="27"/>
      <c r="C20" s="25" t="s">
        <v>143</v>
      </c>
      <c r="D20" s="25" t="s">
        <v>144</v>
      </c>
      <c r="E20" s="25" t="s">
        <v>145</v>
      </c>
      <c r="F20" s="28" t="s">
        <v>23</v>
      </c>
    </row>
    <row r="21" spans="2:6" ht="15.5" x14ac:dyDescent="0.35">
      <c r="B21" s="27"/>
      <c r="C21" s="25"/>
      <c r="D21" s="25"/>
      <c r="E21" s="25"/>
      <c r="F21" s="28"/>
    </row>
    <row r="22" spans="2:6" ht="23.25" customHeight="1" x14ac:dyDescent="0.35">
      <c r="B22" s="26" t="s">
        <v>22</v>
      </c>
      <c r="C22" s="24">
        <f>'1) Budget Table'!D178</f>
        <v>438105.08</v>
      </c>
      <c r="D22" s="24"/>
      <c r="E22" s="24"/>
      <c r="F22" s="7">
        <f>'1) Budget Table'!F178</f>
        <v>0.7</v>
      </c>
    </row>
    <row r="23" spans="2:6" ht="24.75" customHeight="1" x14ac:dyDescent="0.35">
      <c r="B23" s="26" t="s">
        <v>24</v>
      </c>
      <c r="C23" s="24">
        <f>'1) Budget Table'!D179</f>
        <v>187759.32</v>
      </c>
      <c r="D23" s="24"/>
      <c r="E23" s="24"/>
      <c r="F23" s="7">
        <f>'1) Budget Table'!F179</f>
        <v>0.3</v>
      </c>
    </row>
    <row r="24" spans="2:6" ht="24.75" customHeight="1" thickBot="1" x14ac:dyDescent="0.4">
      <c r="B24" s="8" t="s">
        <v>528</v>
      </c>
      <c r="C24" s="29">
        <f>'1) Budget Table'!D180</f>
        <v>0</v>
      </c>
      <c r="D24" s="29"/>
      <c r="E24" s="29"/>
      <c r="F24" s="9">
        <f>'1) Budget Table'!F180</f>
        <v>0</v>
      </c>
    </row>
  </sheetData>
  <sheetProtection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48" operator="notEqual" id="{9FB9F449-C4BB-4C52-B0C3-287653B4F981}">
            <xm:f>'1) Budget Table'!$E$174</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26">
        <v>0</v>
      </c>
    </row>
    <row r="2" spans="1:1" x14ac:dyDescent="0.35">
      <c r="A2" s="126">
        <v>0.2</v>
      </c>
    </row>
    <row r="3" spans="1:1" x14ac:dyDescent="0.35">
      <c r="A3" s="126">
        <v>0.4</v>
      </c>
    </row>
    <row r="4" spans="1:1" x14ac:dyDescent="0.35">
      <c r="A4" s="126">
        <v>0.6</v>
      </c>
    </row>
    <row r="5" spans="1:1" x14ac:dyDescent="0.35">
      <c r="A5" s="126">
        <v>0.8</v>
      </c>
    </row>
    <row r="6" spans="1:1" x14ac:dyDescent="0.35">
      <c r="A6" s="12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77" t="s">
        <v>160</v>
      </c>
      <c r="B1" s="78" t="s">
        <v>161</v>
      </c>
    </row>
    <row r="2" spans="1:2" x14ac:dyDescent="0.35">
      <c r="A2" s="79" t="s">
        <v>162</v>
      </c>
      <c r="B2" s="80" t="s">
        <v>163</v>
      </c>
    </row>
    <row r="3" spans="1:2" x14ac:dyDescent="0.35">
      <c r="A3" s="79" t="s">
        <v>164</v>
      </c>
      <c r="B3" s="80" t="s">
        <v>165</v>
      </c>
    </row>
    <row r="4" spans="1:2" x14ac:dyDescent="0.35">
      <c r="A4" s="79" t="s">
        <v>166</v>
      </c>
      <c r="B4" s="80" t="s">
        <v>167</v>
      </c>
    </row>
    <row r="5" spans="1:2" x14ac:dyDescent="0.35">
      <c r="A5" s="79" t="s">
        <v>168</v>
      </c>
      <c r="B5" s="80" t="s">
        <v>169</v>
      </c>
    </row>
    <row r="6" spans="1:2" x14ac:dyDescent="0.35">
      <c r="A6" s="79" t="s">
        <v>170</v>
      </c>
      <c r="B6" s="80" t="s">
        <v>171</v>
      </c>
    </row>
    <row r="7" spans="1:2" x14ac:dyDescent="0.35">
      <c r="A7" s="79" t="s">
        <v>172</v>
      </c>
      <c r="B7" s="80" t="s">
        <v>173</v>
      </c>
    </row>
    <row r="8" spans="1:2" x14ac:dyDescent="0.35">
      <c r="A8" s="79" t="s">
        <v>174</v>
      </c>
      <c r="B8" s="80" t="s">
        <v>175</v>
      </c>
    </row>
    <row r="9" spans="1:2" x14ac:dyDescent="0.35">
      <c r="A9" s="79" t="s">
        <v>176</v>
      </c>
      <c r="B9" s="80" t="s">
        <v>177</v>
      </c>
    </row>
    <row r="10" spans="1:2" x14ac:dyDescent="0.35">
      <c r="A10" s="79" t="s">
        <v>178</v>
      </c>
      <c r="B10" s="80" t="s">
        <v>179</v>
      </c>
    </row>
    <row r="11" spans="1:2" x14ac:dyDescent="0.35">
      <c r="A11" s="79" t="s">
        <v>180</v>
      </c>
      <c r="B11" s="80" t="s">
        <v>181</v>
      </c>
    </row>
    <row r="12" spans="1:2" x14ac:dyDescent="0.35">
      <c r="A12" s="79" t="s">
        <v>182</v>
      </c>
      <c r="B12" s="80" t="s">
        <v>183</v>
      </c>
    </row>
    <row r="13" spans="1:2" x14ac:dyDescent="0.35">
      <c r="A13" s="79" t="s">
        <v>184</v>
      </c>
      <c r="B13" s="80" t="s">
        <v>185</v>
      </c>
    </row>
    <row r="14" spans="1:2" x14ac:dyDescent="0.35">
      <c r="A14" s="79" t="s">
        <v>186</v>
      </c>
      <c r="B14" s="80" t="s">
        <v>187</v>
      </c>
    </row>
    <row r="15" spans="1:2" x14ac:dyDescent="0.35">
      <c r="A15" s="79" t="s">
        <v>188</v>
      </c>
      <c r="B15" s="80" t="s">
        <v>189</v>
      </c>
    </row>
    <row r="16" spans="1:2" x14ac:dyDescent="0.35">
      <c r="A16" s="79" t="s">
        <v>190</v>
      </c>
      <c r="B16" s="80" t="s">
        <v>191</v>
      </c>
    </row>
    <row r="17" spans="1:2" x14ac:dyDescent="0.35">
      <c r="A17" s="79" t="s">
        <v>192</v>
      </c>
      <c r="B17" s="80" t="s">
        <v>193</v>
      </c>
    </row>
    <row r="18" spans="1:2" x14ac:dyDescent="0.35">
      <c r="A18" s="79" t="s">
        <v>194</v>
      </c>
      <c r="B18" s="80" t="s">
        <v>195</v>
      </c>
    </row>
    <row r="19" spans="1:2" x14ac:dyDescent="0.35">
      <c r="A19" s="79" t="s">
        <v>196</v>
      </c>
      <c r="B19" s="80" t="s">
        <v>197</v>
      </c>
    </row>
    <row r="20" spans="1:2" x14ac:dyDescent="0.35">
      <c r="A20" s="79" t="s">
        <v>198</v>
      </c>
      <c r="B20" s="80" t="s">
        <v>199</v>
      </c>
    </row>
    <row r="21" spans="1:2" x14ac:dyDescent="0.35">
      <c r="A21" s="79" t="s">
        <v>200</v>
      </c>
      <c r="B21" s="80" t="s">
        <v>201</v>
      </c>
    </row>
    <row r="22" spans="1:2" x14ac:dyDescent="0.35">
      <c r="A22" s="79" t="s">
        <v>202</v>
      </c>
      <c r="B22" s="80" t="s">
        <v>203</v>
      </c>
    </row>
    <row r="23" spans="1:2" x14ac:dyDescent="0.35">
      <c r="A23" s="79" t="s">
        <v>204</v>
      </c>
      <c r="B23" s="80" t="s">
        <v>205</v>
      </c>
    </row>
    <row r="24" spans="1:2" x14ac:dyDescent="0.35">
      <c r="A24" s="79" t="s">
        <v>206</v>
      </c>
      <c r="B24" s="80" t="s">
        <v>207</v>
      </c>
    </row>
    <row r="25" spans="1:2" x14ac:dyDescent="0.35">
      <c r="A25" s="79" t="s">
        <v>208</v>
      </c>
      <c r="B25" s="80" t="s">
        <v>209</v>
      </c>
    </row>
    <row r="26" spans="1:2" x14ac:dyDescent="0.35">
      <c r="A26" s="79" t="s">
        <v>210</v>
      </c>
      <c r="B26" s="80" t="s">
        <v>211</v>
      </c>
    </row>
    <row r="27" spans="1:2" x14ac:dyDescent="0.35">
      <c r="A27" s="79" t="s">
        <v>212</v>
      </c>
      <c r="B27" s="80" t="s">
        <v>213</v>
      </c>
    </row>
    <row r="28" spans="1:2" x14ac:dyDescent="0.35">
      <c r="A28" s="79" t="s">
        <v>214</v>
      </c>
      <c r="B28" s="80" t="s">
        <v>215</v>
      </c>
    </row>
    <row r="29" spans="1:2" x14ac:dyDescent="0.35">
      <c r="A29" s="79" t="s">
        <v>216</v>
      </c>
      <c r="B29" s="80" t="s">
        <v>217</v>
      </c>
    </row>
    <row r="30" spans="1:2" x14ac:dyDescent="0.35">
      <c r="A30" s="79" t="s">
        <v>218</v>
      </c>
      <c r="B30" s="80" t="s">
        <v>219</v>
      </c>
    </row>
    <row r="31" spans="1:2" x14ac:dyDescent="0.35">
      <c r="A31" s="79" t="s">
        <v>220</v>
      </c>
      <c r="B31" s="80" t="s">
        <v>221</v>
      </c>
    </row>
    <row r="32" spans="1:2" x14ac:dyDescent="0.35">
      <c r="A32" s="79" t="s">
        <v>222</v>
      </c>
      <c r="B32" s="80" t="s">
        <v>223</v>
      </c>
    </row>
    <row r="33" spans="1:2" x14ac:dyDescent="0.35">
      <c r="A33" s="79" t="s">
        <v>224</v>
      </c>
      <c r="B33" s="80" t="s">
        <v>225</v>
      </c>
    </row>
    <row r="34" spans="1:2" x14ac:dyDescent="0.35">
      <c r="A34" s="79" t="s">
        <v>226</v>
      </c>
      <c r="B34" s="80" t="s">
        <v>227</v>
      </c>
    </row>
    <row r="35" spans="1:2" x14ac:dyDescent="0.35">
      <c r="A35" s="79" t="s">
        <v>228</v>
      </c>
      <c r="B35" s="80" t="s">
        <v>229</v>
      </c>
    </row>
    <row r="36" spans="1:2" x14ac:dyDescent="0.35">
      <c r="A36" s="79" t="s">
        <v>230</v>
      </c>
      <c r="B36" s="80" t="s">
        <v>231</v>
      </c>
    </row>
    <row r="37" spans="1:2" x14ac:dyDescent="0.35">
      <c r="A37" s="79" t="s">
        <v>232</v>
      </c>
      <c r="B37" s="80" t="s">
        <v>233</v>
      </c>
    </row>
    <row r="38" spans="1:2" x14ac:dyDescent="0.35">
      <c r="A38" s="79" t="s">
        <v>234</v>
      </c>
      <c r="B38" s="80" t="s">
        <v>235</v>
      </c>
    </row>
    <row r="39" spans="1:2" x14ac:dyDescent="0.35">
      <c r="A39" s="79" t="s">
        <v>236</v>
      </c>
      <c r="B39" s="80" t="s">
        <v>237</v>
      </c>
    </row>
    <row r="40" spans="1:2" x14ac:dyDescent="0.35">
      <c r="A40" s="79" t="s">
        <v>238</v>
      </c>
      <c r="B40" s="80" t="s">
        <v>239</v>
      </c>
    </row>
    <row r="41" spans="1:2" x14ac:dyDescent="0.35">
      <c r="A41" s="79" t="s">
        <v>240</v>
      </c>
      <c r="B41" s="80" t="s">
        <v>241</v>
      </c>
    </row>
    <row r="42" spans="1:2" x14ac:dyDescent="0.35">
      <c r="A42" s="79" t="s">
        <v>242</v>
      </c>
      <c r="B42" s="80" t="s">
        <v>243</v>
      </c>
    </row>
    <row r="43" spans="1:2" x14ac:dyDescent="0.35">
      <c r="A43" s="79" t="s">
        <v>244</v>
      </c>
      <c r="B43" s="80" t="s">
        <v>245</v>
      </c>
    </row>
    <row r="44" spans="1:2" x14ac:dyDescent="0.35">
      <c r="A44" s="79" t="s">
        <v>246</v>
      </c>
      <c r="B44" s="80" t="s">
        <v>247</v>
      </c>
    </row>
    <row r="45" spans="1:2" x14ac:dyDescent="0.35">
      <c r="A45" s="79" t="s">
        <v>248</v>
      </c>
      <c r="B45" s="80" t="s">
        <v>249</v>
      </c>
    </row>
    <row r="46" spans="1:2" x14ac:dyDescent="0.35">
      <c r="A46" s="79" t="s">
        <v>250</v>
      </c>
      <c r="B46" s="80" t="s">
        <v>251</v>
      </c>
    </row>
    <row r="47" spans="1:2" x14ac:dyDescent="0.35">
      <c r="A47" s="79" t="s">
        <v>252</v>
      </c>
      <c r="B47" s="80" t="s">
        <v>253</v>
      </c>
    </row>
    <row r="48" spans="1:2" x14ac:dyDescent="0.35">
      <c r="A48" s="79" t="s">
        <v>254</v>
      </c>
      <c r="B48" s="80" t="s">
        <v>255</v>
      </c>
    </row>
    <row r="49" spans="1:2" x14ac:dyDescent="0.35">
      <c r="A49" s="79" t="s">
        <v>256</v>
      </c>
      <c r="B49" s="80" t="s">
        <v>257</v>
      </c>
    </row>
    <row r="50" spans="1:2" x14ac:dyDescent="0.35">
      <c r="A50" s="79" t="s">
        <v>258</v>
      </c>
      <c r="B50" s="80" t="s">
        <v>259</v>
      </c>
    </row>
    <row r="51" spans="1:2" x14ac:dyDescent="0.35">
      <c r="A51" s="79" t="s">
        <v>260</v>
      </c>
      <c r="B51" s="80" t="s">
        <v>261</v>
      </c>
    </row>
    <row r="52" spans="1:2" x14ac:dyDescent="0.35">
      <c r="A52" s="79" t="s">
        <v>262</v>
      </c>
      <c r="B52" s="80" t="s">
        <v>263</v>
      </c>
    </row>
    <row r="53" spans="1:2" x14ac:dyDescent="0.35">
      <c r="A53" s="79" t="s">
        <v>264</v>
      </c>
      <c r="B53" s="80" t="s">
        <v>265</v>
      </c>
    </row>
    <row r="54" spans="1:2" x14ac:dyDescent="0.35">
      <c r="A54" s="79" t="s">
        <v>266</v>
      </c>
      <c r="B54" s="80" t="s">
        <v>267</v>
      </c>
    </row>
    <row r="55" spans="1:2" x14ac:dyDescent="0.35">
      <c r="A55" s="79" t="s">
        <v>268</v>
      </c>
      <c r="B55" s="80" t="s">
        <v>269</v>
      </c>
    </row>
    <row r="56" spans="1:2" x14ac:dyDescent="0.35">
      <c r="A56" s="79" t="s">
        <v>270</v>
      </c>
      <c r="B56" s="80" t="s">
        <v>271</v>
      </c>
    </row>
    <row r="57" spans="1:2" x14ac:dyDescent="0.35">
      <c r="A57" s="79" t="s">
        <v>272</v>
      </c>
      <c r="B57" s="80" t="s">
        <v>273</v>
      </c>
    </row>
    <row r="58" spans="1:2" x14ac:dyDescent="0.35">
      <c r="A58" s="79" t="s">
        <v>274</v>
      </c>
      <c r="B58" s="80" t="s">
        <v>275</v>
      </c>
    </row>
    <row r="59" spans="1:2" x14ac:dyDescent="0.35">
      <c r="A59" s="79" t="s">
        <v>276</v>
      </c>
      <c r="B59" s="80" t="s">
        <v>277</v>
      </c>
    </row>
    <row r="60" spans="1:2" x14ac:dyDescent="0.35">
      <c r="A60" s="79" t="s">
        <v>278</v>
      </c>
      <c r="B60" s="80" t="s">
        <v>279</v>
      </c>
    </row>
    <row r="61" spans="1:2" x14ac:dyDescent="0.35">
      <c r="A61" s="79" t="s">
        <v>280</v>
      </c>
      <c r="B61" s="80" t="s">
        <v>281</v>
      </c>
    </row>
    <row r="62" spans="1:2" x14ac:dyDescent="0.35">
      <c r="A62" s="79" t="s">
        <v>282</v>
      </c>
      <c r="B62" s="80" t="s">
        <v>283</v>
      </c>
    </row>
    <row r="63" spans="1:2" x14ac:dyDescent="0.35">
      <c r="A63" s="79" t="s">
        <v>284</v>
      </c>
      <c r="B63" s="80" t="s">
        <v>285</v>
      </c>
    </row>
    <row r="64" spans="1:2" x14ac:dyDescent="0.35">
      <c r="A64" s="79" t="s">
        <v>286</v>
      </c>
      <c r="B64" s="80" t="s">
        <v>287</v>
      </c>
    </row>
    <row r="65" spans="1:2" x14ac:dyDescent="0.35">
      <c r="A65" s="79" t="s">
        <v>288</v>
      </c>
      <c r="B65" s="80" t="s">
        <v>289</v>
      </c>
    </row>
    <row r="66" spans="1:2" x14ac:dyDescent="0.35">
      <c r="A66" s="79" t="s">
        <v>290</v>
      </c>
      <c r="B66" s="80" t="s">
        <v>291</v>
      </c>
    </row>
    <row r="67" spans="1:2" x14ac:dyDescent="0.35">
      <c r="A67" s="79" t="s">
        <v>292</v>
      </c>
      <c r="B67" s="80" t="s">
        <v>293</v>
      </c>
    </row>
    <row r="68" spans="1:2" x14ac:dyDescent="0.35">
      <c r="A68" s="79" t="s">
        <v>294</v>
      </c>
      <c r="B68" s="80" t="s">
        <v>295</v>
      </c>
    </row>
    <row r="69" spans="1:2" x14ac:dyDescent="0.35">
      <c r="A69" s="79" t="s">
        <v>296</v>
      </c>
      <c r="B69" s="80" t="s">
        <v>297</v>
      </c>
    </row>
    <row r="70" spans="1:2" x14ac:dyDescent="0.35">
      <c r="A70" s="79" t="s">
        <v>298</v>
      </c>
      <c r="B70" s="80" t="s">
        <v>299</v>
      </c>
    </row>
    <row r="71" spans="1:2" x14ac:dyDescent="0.35">
      <c r="A71" s="79" t="s">
        <v>300</v>
      </c>
      <c r="B71" s="80" t="s">
        <v>301</v>
      </c>
    </row>
    <row r="72" spans="1:2" x14ac:dyDescent="0.35">
      <c r="A72" s="79" t="s">
        <v>302</v>
      </c>
      <c r="B72" s="80" t="s">
        <v>303</v>
      </c>
    </row>
    <row r="73" spans="1:2" x14ac:dyDescent="0.35">
      <c r="A73" s="79" t="s">
        <v>304</v>
      </c>
      <c r="B73" s="80" t="s">
        <v>305</v>
      </c>
    </row>
    <row r="74" spans="1:2" x14ac:dyDescent="0.35">
      <c r="A74" s="79" t="s">
        <v>306</v>
      </c>
      <c r="B74" s="80" t="s">
        <v>307</v>
      </c>
    </row>
    <row r="75" spans="1:2" x14ac:dyDescent="0.35">
      <c r="A75" s="79" t="s">
        <v>308</v>
      </c>
      <c r="B75" s="81" t="s">
        <v>309</v>
      </c>
    </row>
    <row r="76" spans="1:2" x14ac:dyDescent="0.35">
      <c r="A76" s="79" t="s">
        <v>310</v>
      </c>
      <c r="B76" s="81" t="s">
        <v>311</v>
      </c>
    </row>
    <row r="77" spans="1:2" x14ac:dyDescent="0.35">
      <c r="A77" s="79" t="s">
        <v>312</v>
      </c>
      <c r="B77" s="81" t="s">
        <v>313</v>
      </c>
    </row>
    <row r="78" spans="1:2" x14ac:dyDescent="0.35">
      <c r="A78" s="79" t="s">
        <v>314</v>
      </c>
      <c r="B78" s="81" t="s">
        <v>315</v>
      </c>
    </row>
    <row r="79" spans="1:2" x14ac:dyDescent="0.35">
      <c r="A79" s="79" t="s">
        <v>316</v>
      </c>
      <c r="B79" s="81" t="s">
        <v>317</v>
      </c>
    </row>
    <row r="80" spans="1:2" x14ac:dyDescent="0.35">
      <c r="A80" s="79" t="s">
        <v>318</v>
      </c>
      <c r="B80" s="81" t="s">
        <v>319</v>
      </c>
    </row>
    <row r="81" spans="1:2" x14ac:dyDescent="0.35">
      <c r="A81" s="79" t="s">
        <v>320</v>
      </c>
      <c r="B81" s="81" t="s">
        <v>321</v>
      </c>
    </row>
    <row r="82" spans="1:2" x14ac:dyDescent="0.35">
      <c r="A82" s="79" t="s">
        <v>322</v>
      </c>
      <c r="B82" s="81" t="s">
        <v>323</v>
      </c>
    </row>
    <row r="83" spans="1:2" x14ac:dyDescent="0.35">
      <c r="A83" s="79" t="s">
        <v>324</v>
      </c>
      <c r="B83" s="81" t="s">
        <v>325</v>
      </c>
    </row>
    <row r="84" spans="1:2" x14ac:dyDescent="0.35">
      <c r="A84" s="79" t="s">
        <v>326</v>
      </c>
      <c r="B84" s="81" t="s">
        <v>327</v>
      </c>
    </row>
    <row r="85" spans="1:2" x14ac:dyDescent="0.35">
      <c r="A85" s="79" t="s">
        <v>328</v>
      </c>
      <c r="B85" s="81" t="s">
        <v>329</v>
      </c>
    </row>
    <row r="86" spans="1:2" x14ac:dyDescent="0.35">
      <c r="A86" s="79" t="s">
        <v>330</v>
      </c>
      <c r="B86" s="81" t="s">
        <v>331</v>
      </c>
    </row>
    <row r="87" spans="1:2" x14ac:dyDescent="0.35">
      <c r="A87" s="79" t="s">
        <v>332</v>
      </c>
      <c r="B87" s="81" t="s">
        <v>333</v>
      </c>
    </row>
    <row r="88" spans="1:2" x14ac:dyDescent="0.35">
      <c r="A88" s="79" t="s">
        <v>334</v>
      </c>
      <c r="B88" s="81" t="s">
        <v>335</v>
      </c>
    </row>
    <row r="89" spans="1:2" x14ac:dyDescent="0.35">
      <c r="A89" s="79" t="s">
        <v>336</v>
      </c>
      <c r="B89" s="81" t="s">
        <v>337</v>
      </c>
    </row>
    <row r="90" spans="1:2" x14ac:dyDescent="0.35">
      <c r="A90" s="79" t="s">
        <v>338</v>
      </c>
      <c r="B90" s="81" t="s">
        <v>339</v>
      </c>
    </row>
    <row r="91" spans="1:2" x14ac:dyDescent="0.35">
      <c r="A91" s="79" t="s">
        <v>340</v>
      </c>
      <c r="B91" s="81" t="s">
        <v>341</v>
      </c>
    </row>
    <row r="92" spans="1:2" x14ac:dyDescent="0.35">
      <c r="A92" s="79" t="s">
        <v>342</v>
      </c>
      <c r="B92" s="81" t="s">
        <v>343</v>
      </c>
    </row>
    <row r="93" spans="1:2" x14ac:dyDescent="0.35">
      <c r="A93" s="79" t="s">
        <v>344</v>
      </c>
      <c r="B93" s="81" t="s">
        <v>345</v>
      </c>
    </row>
    <row r="94" spans="1:2" x14ac:dyDescent="0.35">
      <c r="A94" s="79" t="s">
        <v>346</v>
      </c>
      <c r="B94" s="81" t="s">
        <v>347</v>
      </c>
    </row>
    <row r="95" spans="1:2" x14ac:dyDescent="0.35">
      <c r="A95" s="79" t="s">
        <v>348</v>
      </c>
      <c r="B95" s="81" t="s">
        <v>349</v>
      </c>
    </row>
    <row r="96" spans="1:2" x14ac:dyDescent="0.35">
      <c r="A96" s="79" t="s">
        <v>350</v>
      </c>
      <c r="B96" s="81" t="s">
        <v>351</v>
      </c>
    </row>
    <row r="97" spans="1:2" x14ac:dyDescent="0.35">
      <c r="A97" s="79" t="s">
        <v>352</v>
      </c>
      <c r="B97" s="81" t="s">
        <v>353</v>
      </c>
    </row>
    <row r="98" spans="1:2" x14ac:dyDescent="0.35">
      <c r="A98" s="79" t="s">
        <v>354</v>
      </c>
      <c r="B98" s="81" t="s">
        <v>355</v>
      </c>
    </row>
    <row r="99" spans="1:2" x14ac:dyDescent="0.35">
      <c r="A99" s="79" t="s">
        <v>356</v>
      </c>
      <c r="B99" s="81" t="s">
        <v>357</v>
      </c>
    </row>
    <row r="100" spans="1:2" x14ac:dyDescent="0.35">
      <c r="A100" s="79" t="s">
        <v>358</v>
      </c>
      <c r="B100" s="81" t="s">
        <v>359</v>
      </c>
    </row>
    <row r="101" spans="1:2" x14ac:dyDescent="0.35">
      <c r="A101" s="79" t="s">
        <v>360</v>
      </c>
      <c r="B101" s="81" t="s">
        <v>361</v>
      </c>
    </row>
    <row r="102" spans="1:2" x14ac:dyDescent="0.35">
      <c r="A102" s="79" t="s">
        <v>362</v>
      </c>
      <c r="B102" s="81" t="s">
        <v>363</v>
      </c>
    </row>
    <row r="103" spans="1:2" x14ac:dyDescent="0.35">
      <c r="A103" s="79" t="s">
        <v>364</v>
      </c>
      <c r="B103" s="81" t="s">
        <v>365</v>
      </c>
    </row>
    <row r="104" spans="1:2" x14ac:dyDescent="0.35">
      <c r="A104" s="79" t="s">
        <v>366</v>
      </c>
      <c r="B104" s="81" t="s">
        <v>367</v>
      </c>
    </row>
    <row r="105" spans="1:2" x14ac:dyDescent="0.35">
      <c r="A105" s="79" t="s">
        <v>368</v>
      </c>
      <c r="B105" s="81" t="s">
        <v>369</v>
      </c>
    </row>
    <row r="106" spans="1:2" x14ac:dyDescent="0.35">
      <c r="A106" s="79" t="s">
        <v>370</v>
      </c>
      <c r="B106" s="81" t="s">
        <v>371</v>
      </c>
    </row>
    <row r="107" spans="1:2" x14ac:dyDescent="0.35">
      <c r="A107" s="79" t="s">
        <v>372</v>
      </c>
      <c r="B107" s="81" t="s">
        <v>373</v>
      </c>
    </row>
    <row r="108" spans="1:2" x14ac:dyDescent="0.35">
      <c r="A108" s="79" t="s">
        <v>374</v>
      </c>
      <c r="B108" s="81" t="s">
        <v>375</v>
      </c>
    </row>
    <row r="109" spans="1:2" x14ac:dyDescent="0.35">
      <c r="A109" s="79" t="s">
        <v>376</v>
      </c>
      <c r="B109" s="81" t="s">
        <v>377</v>
      </c>
    </row>
    <row r="110" spans="1:2" x14ac:dyDescent="0.35">
      <c r="A110" s="79" t="s">
        <v>378</v>
      </c>
      <c r="B110" s="81" t="s">
        <v>379</v>
      </c>
    </row>
    <row r="111" spans="1:2" x14ac:dyDescent="0.35">
      <c r="A111" s="79" t="s">
        <v>380</v>
      </c>
      <c r="B111" s="81" t="s">
        <v>381</v>
      </c>
    </row>
    <row r="112" spans="1:2" x14ac:dyDescent="0.35">
      <c r="A112" s="79" t="s">
        <v>382</v>
      </c>
      <c r="B112" s="81" t="s">
        <v>383</v>
      </c>
    </row>
    <row r="113" spans="1:2" x14ac:dyDescent="0.35">
      <c r="A113" s="79" t="s">
        <v>384</v>
      </c>
      <c r="B113" s="81" t="s">
        <v>385</v>
      </c>
    </row>
    <row r="114" spans="1:2" x14ac:dyDescent="0.35">
      <c r="A114" s="79" t="s">
        <v>386</v>
      </c>
      <c r="B114" s="81" t="s">
        <v>387</v>
      </c>
    </row>
    <row r="115" spans="1:2" x14ac:dyDescent="0.35">
      <c r="A115" s="79" t="s">
        <v>388</v>
      </c>
      <c r="B115" s="81" t="s">
        <v>389</v>
      </c>
    </row>
    <row r="116" spans="1:2" x14ac:dyDescent="0.35">
      <c r="A116" s="79" t="s">
        <v>390</v>
      </c>
      <c r="B116" s="81" t="s">
        <v>391</v>
      </c>
    </row>
    <row r="117" spans="1:2" x14ac:dyDescent="0.35">
      <c r="A117" s="79" t="s">
        <v>392</v>
      </c>
      <c r="B117" s="81" t="s">
        <v>393</v>
      </c>
    </row>
    <row r="118" spans="1:2" x14ac:dyDescent="0.35">
      <c r="A118" s="79" t="s">
        <v>394</v>
      </c>
      <c r="B118" s="81" t="s">
        <v>395</v>
      </c>
    </row>
    <row r="119" spans="1:2" x14ac:dyDescent="0.35">
      <c r="A119" s="79" t="s">
        <v>396</v>
      </c>
      <c r="B119" s="81" t="s">
        <v>397</v>
      </c>
    </row>
    <row r="120" spans="1:2" x14ac:dyDescent="0.35">
      <c r="A120" s="79" t="s">
        <v>398</v>
      </c>
      <c r="B120" s="81" t="s">
        <v>399</v>
      </c>
    </row>
    <row r="121" spans="1:2" x14ac:dyDescent="0.35">
      <c r="A121" s="79" t="s">
        <v>400</v>
      </c>
      <c r="B121" s="81" t="s">
        <v>401</v>
      </c>
    </row>
    <row r="122" spans="1:2" x14ac:dyDescent="0.35">
      <c r="A122" s="79" t="s">
        <v>402</v>
      </c>
      <c r="B122" s="81" t="s">
        <v>403</v>
      </c>
    </row>
    <row r="123" spans="1:2" x14ac:dyDescent="0.35">
      <c r="A123" s="79" t="s">
        <v>404</v>
      </c>
      <c r="B123" s="81" t="s">
        <v>405</v>
      </c>
    </row>
    <row r="124" spans="1:2" x14ac:dyDescent="0.35">
      <c r="A124" s="79" t="s">
        <v>406</v>
      </c>
      <c r="B124" s="81" t="s">
        <v>407</v>
      </c>
    </row>
    <row r="125" spans="1:2" x14ac:dyDescent="0.35">
      <c r="A125" s="79" t="s">
        <v>408</v>
      </c>
      <c r="B125" s="81" t="s">
        <v>409</v>
      </c>
    </row>
    <row r="126" spans="1:2" x14ac:dyDescent="0.35">
      <c r="A126" s="79" t="s">
        <v>410</v>
      </c>
      <c r="B126" s="81" t="s">
        <v>411</v>
      </c>
    </row>
    <row r="127" spans="1:2" x14ac:dyDescent="0.35">
      <c r="A127" s="79" t="s">
        <v>412</v>
      </c>
      <c r="B127" s="81" t="s">
        <v>413</v>
      </c>
    </row>
    <row r="128" spans="1:2" x14ac:dyDescent="0.35">
      <c r="A128" s="79" t="s">
        <v>414</v>
      </c>
      <c r="B128" s="81" t="s">
        <v>415</v>
      </c>
    </row>
    <row r="129" spans="1:2" x14ac:dyDescent="0.35">
      <c r="A129" s="79" t="s">
        <v>416</v>
      </c>
      <c r="B129" s="81" t="s">
        <v>417</v>
      </c>
    </row>
    <row r="130" spans="1:2" x14ac:dyDescent="0.35">
      <c r="A130" s="79" t="s">
        <v>418</v>
      </c>
      <c r="B130" s="81" t="s">
        <v>419</v>
      </c>
    </row>
    <row r="131" spans="1:2" x14ac:dyDescent="0.35">
      <c r="A131" s="79" t="s">
        <v>420</v>
      </c>
      <c r="B131" s="81" t="s">
        <v>421</v>
      </c>
    </row>
    <row r="132" spans="1:2" x14ac:dyDescent="0.35">
      <c r="A132" s="79" t="s">
        <v>422</v>
      </c>
      <c r="B132" s="81" t="s">
        <v>423</v>
      </c>
    </row>
    <row r="133" spans="1:2" x14ac:dyDescent="0.35">
      <c r="A133" s="79" t="s">
        <v>424</v>
      </c>
      <c r="B133" s="81" t="s">
        <v>425</v>
      </c>
    </row>
    <row r="134" spans="1:2" x14ac:dyDescent="0.35">
      <c r="A134" s="79" t="s">
        <v>426</v>
      </c>
      <c r="B134" s="81" t="s">
        <v>427</v>
      </c>
    </row>
    <row r="135" spans="1:2" x14ac:dyDescent="0.35">
      <c r="A135" s="79" t="s">
        <v>428</v>
      </c>
      <c r="B135" s="81" t="s">
        <v>429</v>
      </c>
    </row>
    <row r="136" spans="1:2" x14ac:dyDescent="0.35">
      <c r="A136" s="79" t="s">
        <v>430</v>
      </c>
      <c r="B136" s="81" t="s">
        <v>431</v>
      </c>
    </row>
    <row r="137" spans="1:2" x14ac:dyDescent="0.35">
      <c r="A137" s="79" t="s">
        <v>432</v>
      </c>
      <c r="B137" s="81" t="s">
        <v>433</v>
      </c>
    </row>
    <row r="138" spans="1:2" x14ac:dyDescent="0.35">
      <c r="A138" s="79" t="s">
        <v>434</v>
      </c>
      <c r="B138" s="81" t="s">
        <v>435</v>
      </c>
    </row>
    <row r="139" spans="1:2" x14ac:dyDescent="0.35">
      <c r="A139" s="79" t="s">
        <v>436</v>
      </c>
      <c r="B139" s="81" t="s">
        <v>437</v>
      </c>
    </row>
    <row r="140" spans="1:2" x14ac:dyDescent="0.35">
      <c r="A140" s="79" t="s">
        <v>438</v>
      </c>
      <c r="B140" s="81" t="s">
        <v>439</v>
      </c>
    </row>
    <row r="141" spans="1:2" x14ac:dyDescent="0.35">
      <c r="A141" s="79" t="s">
        <v>440</v>
      </c>
      <c r="B141" s="81" t="s">
        <v>441</v>
      </c>
    </row>
    <row r="142" spans="1:2" x14ac:dyDescent="0.35">
      <c r="A142" s="79" t="s">
        <v>442</v>
      </c>
      <c r="B142" s="81" t="s">
        <v>443</v>
      </c>
    </row>
    <row r="143" spans="1:2" x14ac:dyDescent="0.35">
      <c r="A143" s="79" t="s">
        <v>444</v>
      </c>
      <c r="B143" s="81" t="s">
        <v>445</v>
      </c>
    </row>
    <row r="144" spans="1:2" x14ac:dyDescent="0.35">
      <c r="A144" s="79" t="s">
        <v>446</v>
      </c>
      <c r="B144" s="81" t="s">
        <v>447</v>
      </c>
    </row>
    <row r="145" spans="1:2" x14ac:dyDescent="0.35">
      <c r="A145" s="79" t="s">
        <v>448</v>
      </c>
      <c r="B145" s="81" t="s">
        <v>449</v>
      </c>
    </row>
    <row r="146" spans="1:2" x14ac:dyDescent="0.35">
      <c r="A146" s="79" t="s">
        <v>450</v>
      </c>
      <c r="B146" s="81" t="s">
        <v>451</v>
      </c>
    </row>
    <row r="147" spans="1:2" x14ac:dyDescent="0.35">
      <c r="A147" s="79" t="s">
        <v>452</v>
      </c>
      <c r="B147" s="81" t="s">
        <v>453</v>
      </c>
    </row>
    <row r="148" spans="1:2" x14ac:dyDescent="0.35">
      <c r="A148" s="79" t="s">
        <v>454</v>
      </c>
      <c r="B148" s="81" t="s">
        <v>455</v>
      </c>
    </row>
    <row r="149" spans="1:2" x14ac:dyDescent="0.35">
      <c r="A149" s="79" t="s">
        <v>456</v>
      </c>
      <c r="B149" s="81" t="s">
        <v>457</v>
      </c>
    </row>
    <row r="150" spans="1:2" x14ac:dyDescent="0.35">
      <c r="A150" s="79" t="s">
        <v>458</v>
      </c>
      <c r="B150" s="81" t="s">
        <v>459</v>
      </c>
    </row>
    <row r="151" spans="1:2" x14ac:dyDescent="0.35">
      <c r="A151" s="79" t="s">
        <v>460</v>
      </c>
      <c r="B151" s="81" t="s">
        <v>461</v>
      </c>
    </row>
    <row r="152" spans="1:2" x14ac:dyDescent="0.35">
      <c r="A152" s="79" t="s">
        <v>462</v>
      </c>
      <c r="B152" s="81" t="s">
        <v>463</v>
      </c>
    </row>
    <row r="153" spans="1:2" x14ac:dyDescent="0.35">
      <c r="A153" s="79" t="s">
        <v>464</v>
      </c>
      <c r="B153" s="81" t="s">
        <v>465</v>
      </c>
    </row>
    <row r="154" spans="1:2" x14ac:dyDescent="0.35">
      <c r="A154" s="79" t="s">
        <v>466</v>
      </c>
      <c r="B154" s="81" t="s">
        <v>467</v>
      </c>
    </row>
    <row r="155" spans="1:2" x14ac:dyDescent="0.35">
      <c r="A155" s="79" t="s">
        <v>468</v>
      </c>
      <c r="B155" s="81" t="s">
        <v>469</v>
      </c>
    </row>
    <row r="156" spans="1:2" x14ac:dyDescent="0.35">
      <c r="A156" s="79" t="s">
        <v>470</v>
      </c>
      <c r="B156" s="81" t="s">
        <v>471</v>
      </c>
    </row>
    <row r="157" spans="1:2" x14ac:dyDescent="0.35">
      <c r="A157" s="79" t="s">
        <v>472</v>
      </c>
      <c r="B157" s="81" t="s">
        <v>473</v>
      </c>
    </row>
    <row r="158" spans="1:2" x14ac:dyDescent="0.35">
      <c r="A158" s="79" t="s">
        <v>474</v>
      </c>
      <c r="B158" s="81" t="s">
        <v>475</v>
      </c>
    </row>
    <row r="159" spans="1:2" x14ac:dyDescent="0.35">
      <c r="A159" s="79" t="s">
        <v>476</v>
      </c>
      <c r="B159" s="81" t="s">
        <v>477</v>
      </c>
    </row>
    <row r="160" spans="1:2" x14ac:dyDescent="0.35">
      <c r="A160" s="79" t="s">
        <v>478</v>
      </c>
      <c r="B160" s="81" t="s">
        <v>479</v>
      </c>
    </row>
    <row r="161" spans="1:2" x14ac:dyDescent="0.35">
      <c r="A161" s="79" t="s">
        <v>480</v>
      </c>
      <c r="B161" s="81" t="s">
        <v>481</v>
      </c>
    </row>
    <row r="162" spans="1:2" x14ac:dyDescent="0.35">
      <c r="A162" s="79" t="s">
        <v>482</v>
      </c>
      <c r="B162" s="81" t="s">
        <v>483</v>
      </c>
    </row>
    <row r="163" spans="1:2" x14ac:dyDescent="0.35">
      <c r="A163" s="79" t="s">
        <v>484</v>
      </c>
      <c r="B163" s="81" t="s">
        <v>485</v>
      </c>
    </row>
    <row r="164" spans="1:2" x14ac:dyDescent="0.35">
      <c r="A164" s="79" t="s">
        <v>486</v>
      </c>
      <c r="B164" s="81" t="s">
        <v>487</v>
      </c>
    </row>
    <row r="165" spans="1:2" x14ac:dyDescent="0.35">
      <c r="A165" s="79" t="s">
        <v>488</v>
      </c>
      <c r="B165" s="81" t="s">
        <v>489</v>
      </c>
    </row>
    <row r="166" spans="1:2" x14ac:dyDescent="0.35">
      <c r="A166" s="79" t="s">
        <v>490</v>
      </c>
      <c r="B166" s="81" t="s">
        <v>491</v>
      </c>
    </row>
    <row r="167" spans="1:2" x14ac:dyDescent="0.35">
      <c r="A167" s="79" t="s">
        <v>492</v>
      </c>
      <c r="B167" s="81" t="s">
        <v>493</v>
      </c>
    </row>
    <row r="168" spans="1:2" x14ac:dyDescent="0.35">
      <c r="A168" s="79" t="s">
        <v>494</v>
      </c>
      <c r="B168" s="81" t="s">
        <v>495</v>
      </c>
    </row>
    <row r="169" spans="1:2" x14ac:dyDescent="0.35">
      <c r="A169" s="79" t="s">
        <v>496</v>
      </c>
      <c r="B169" s="81" t="s">
        <v>497</v>
      </c>
    </row>
    <row r="170" spans="1:2" x14ac:dyDescent="0.35">
      <c r="A170" s="79" t="s">
        <v>498</v>
      </c>
      <c r="B170" s="81" t="s">
        <v>499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anastasia.perevalova@undp.org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MPTF_00006_00950</ProjectId>
    <FundCode xmlns="f9695bc1-6109-4dcd-a27a-f8a0370b00e2">MPTF_00006</FundCode>
    <Comments xmlns="f9695bc1-6109-4dcd-a27a-f8a0370b00e2" xsi:nil="true"/>
    <Active xmlns="f9695bc1-6109-4dcd-a27a-f8a0370b00e2">Yes</Active>
    <DocumentDate xmlns="b1528a4b-5ccb-40f7-a09e-43427183cd95">2025-11-17T08:00:00+00:00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8B933-C99F-425B-82D5-6CA1C6EAFAF0}"/>
</file>

<file path=customXml/itemProps2.xml><?xml version="1.0" encoding="utf-8"?>
<ds:datastoreItem xmlns:ds="http://schemas.openxmlformats.org/officeDocument/2006/customXml" ds:itemID="{383ABDEC-0530-498A-91D2-445551E485CF}">
  <ds:schemaRefs>
    <ds:schemaRef ds:uri="http://purl.org/dc/elements/1.1/"/>
    <ds:schemaRef ds:uri="http://purl.org/dc/terms/"/>
    <ds:schemaRef ds:uri="http://purl.org/dc/dcmitype/"/>
    <ds:schemaRef ds:uri="0a08cbef-2119-4394-9a19-10baaf8e0de4"/>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6EDE50F-155A-4D7F-8702-D7A6577D48DF}">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Secretariat Budget_Annex D_NOV 2025_final.xlsx</dc:title>
  <dc:creator>Aigul Mambetakunova</dc:creator>
  <cp:lastModifiedBy>Irina Ten</cp:lastModifiedBy>
  <cp:lastPrinted>2025-05-21T16:58:12Z</cp:lastPrinted>
  <dcterms:created xsi:type="dcterms:W3CDTF">2017-11-15T21:17:43Z</dcterms:created>
  <dcterms:modified xsi:type="dcterms:W3CDTF">2025-11-14T09:31:39Z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