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my.sharepoint.com/personal/masauko_chiomba_undp_org/Documents/GAMBIA DA FOLDER/"/>
    </mc:Choice>
  </mc:AlternateContent>
  <xr:revisionPtr revIDLastSave="0" documentId="8_{3EC61C95-A012-432F-9A52-04F8BBCE19BE}" xr6:coauthVersionLast="47" xr6:coauthVersionMax="47" xr10:uidLastSave="{00000000-0000-0000-0000-000000000000}"/>
  <bookViews>
    <workbookView xWindow="-23148" yWindow="-108" windowWidth="23256" windowHeight="12456"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 l="1"/>
  <c r="I99" i="1" s="1"/>
  <c r="G71" i="5"/>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109" i="1"/>
  <c r="I119" i="1"/>
  <c r="I129" i="1"/>
  <c r="I141" i="1"/>
  <c r="I151" i="1"/>
  <c r="I161" i="1"/>
  <c r="I171" i="1"/>
  <c r="I178" i="1"/>
  <c r="D205" i="1"/>
  <c r="H200" i="1"/>
  <c r="D199" i="5"/>
  <c r="E205" i="5"/>
  <c r="F205" i="5"/>
  <c r="E204" i="5"/>
  <c r="D13" i="4" s="1"/>
  <c r="F204" i="5"/>
  <c r="E203" i="5"/>
  <c r="F203" i="5"/>
  <c r="G203" i="5" s="1"/>
  <c r="E202" i="5"/>
  <c r="F202" i="5"/>
  <c r="E11" i="4" s="1"/>
  <c r="E201" i="5"/>
  <c r="D10" i="4" s="1"/>
  <c r="F201" i="5"/>
  <c r="E10" i="4" s="1"/>
  <c r="E200" i="5"/>
  <c r="F200" i="5"/>
  <c r="D201" i="5"/>
  <c r="G201" i="5" s="1"/>
  <c r="D202" i="5"/>
  <c r="C11" i="4" s="1"/>
  <c r="D203" i="5"/>
  <c r="C12" i="4" s="1"/>
  <c r="D204" i="5"/>
  <c r="C13" i="4" s="1"/>
  <c r="D205" i="5"/>
  <c r="C14" i="4" s="1"/>
  <c r="D200" i="5"/>
  <c r="E199" i="5"/>
  <c r="D8" i="4" s="1"/>
  <c r="F199" i="5"/>
  <c r="E8" i="4" s="1"/>
  <c r="D151" i="1"/>
  <c r="D153" i="5" s="1"/>
  <c r="E151" i="1"/>
  <c r="E153" i="5" s="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H141" i="1" s="1"/>
  <c r="G128" i="1"/>
  <c r="G127" i="1"/>
  <c r="G126" i="1"/>
  <c r="G125" i="1"/>
  <c r="G124" i="1"/>
  <c r="G123" i="1"/>
  <c r="G122" i="1"/>
  <c r="G121" i="1"/>
  <c r="G118" i="1"/>
  <c r="G117" i="1"/>
  <c r="G116" i="1"/>
  <c r="G115" i="1"/>
  <c r="G114" i="1"/>
  <c r="G113" i="1"/>
  <c r="G119" i="1" s="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s="1"/>
  <c r="F178" i="1"/>
  <c r="F186" i="5" s="1"/>
  <c r="D178" i="1"/>
  <c r="D186" i="5" s="1"/>
  <c r="G194" i="5"/>
  <c r="D14" i="4"/>
  <c r="E14" i="4"/>
  <c r="E13" i="4"/>
  <c r="D12" i="4"/>
  <c r="E12" i="4"/>
  <c r="D11" i="4"/>
  <c r="D9" i="4"/>
  <c r="E9" i="4"/>
  <c r="G154" i="5"/>
  <c r="G155" i="5"/>
  <c r="G156" i="5"/>
  <c r="G157" i="5"/>
  <c r="G158" i="5"/>
  <c r="G159" i="5"/>
  <c r="G160" i="5"/>
  <c r="D161" i="5"/>
  <c r="G161" i="5" s="1"/>
  <c r="E161" i="5"/>
  <c r="F161" i="5"/>
  <c r="G165" i="5"/>
  <c r="G166" i="5"/>
  <c r="G167" i="5"/>
  <c r="G168" i="5"/>
  <c r="G169" i="5"/>
  <c r="G170" i="5"/>
  <c r="G171" i="5"/>
  <c r="D172" i="5"/>
  <c r="E172" i="5"/>
  <c r="G172" i="5" s="1"/>
  <c r="F172" i="5"/>
  <c r="G176" i="5"/>
  <c r="G177" i="5"/>
  <c r="G178" i="5"/>
  <c r="G179" i="5"/>
  <c r="G180" i="5"/>
  <c r="G181" i="5"/>
  <c r="G182" i="5"/>
  <c r="D183" i="5"/>
  <c r="G183" i="5" s="1"/>
  <c r="E183" i="5"/>
  <c r="F183" i="5"/>
  <c r="F150" i="5"/>
  <c r="E150" i="5"/>
  <c r="G150" i="5" s="1"/>
  <c r="D150" i="5"/>
  <c r="G149" i="5"/>
  <c r="G148" i="5"/>
  <c r="G147" i="5"/>
  <c r="G146" i="5"/>
  <c r="G145" i="5"/>
  <c r="G144" i="5"/>
  <c r="G143" i="5"/>
  <c r="G109" i="5"/>
  <c r="G110" i="5"/>
  <c r="G111" i="5"/>
  <c r="G112" i="5"/>
  <c r="G113" i="5"/>
  <c r="G114" i="5"/>
  <c r="G115" i="5"/>
  <c r="D116" i="5"/>
  <c r="E116" i="5"/>
  <c r="F116" i="5"/>
  <c r="G116" i="5" s="1"/>
  <c r="G120" i="5"/>
  <c r="G121" i="5"/>
  <c r="G122" i="5"/>
  <c r="G123" i="5"/>
  <c r="G124" i="5"/>
  <c r="G125" i="5"/>
  <c r="G126" i="5"/>
  <c r="D127" i="5"/>
  <c r="E127" i="5"/>
  <c r="F127" i="5"/>
  <c r="G131" i="5"/>
  <c r="G132" i="5"/>
  <c r="G133" i="5"/>
  <c r="G134" i="5"/>
  <c r="G135" i="5"/>
  <c r="G136" i="5"/>
  <c r="G137" i="5"/>
  <c r="D138" i="5"/>
  <c r="G138" i="5" s="1"/>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2" i="5" s="1"/>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G26" i="5" s="1"/>
  <c r="E26" i="5"/>
  <c r="F26" i="5"/>
  <c r="G30" i="5"/>
  <c r="G31" i="5"/>
  <c r="G32" i="5"/>
  <c r="G33" i="5"/>
  <c r="G34" i="5"/>
  <c r="G35" i="5"/>
  <c r="G36" i="5"/>
  <c r="D37" i="5"/>
  <c r="G37" i="5" s="1"/>
  <c r="E37" i="5"/>
  <c r="F37" i="5"/>
  <c r="G41" i="5"/>
  <c r="G42" i="5"/>
  <c r="G43" i="5"/>
  <c r="G44" i="5"/>
  <c r="G45" i="5"/>
  <c r="G46" i="5"/>
  <c r="G47" i="5"/>
  <c r="D48" i="5"/>
  <c r="E48" i="5"/>
  <c r="F48" i="5"/>
  <c r="E15" i="5"/>
  <c r="F15" i="5"/>
  <c r="G8" i="5"/>
  <c r="G9" i="5"/>
  <c r="G10" i="5"/>
  <c r="G11" i="5"/>
  <c r="G12" i="5"/>
  <c r="G13" i="5"/>
  <c r="G14" i="5"/>
  <c r="D15" i="5"/>
  <c r="G127" i="5"/>
  <c r="G205" i="5"/>
  <c r="G93" i="5"/>
  <c r="G60" i="5"/>
  <c r="G48" i="5"/>
  <c r="E171" i="1"/>
  <c r="E175" i="5"/>
  <c r="F171" i="1"/>
  <c r="F175" i="5" s="1"/>
  <c r="E161" i="1"/>
  <c r="E164" i="5"/>
  <c r="F161" i="1"/>
  <c r="F164" i="5"/>
  <c r="F151" i="1"/>
  <c r="F153" i="5" s="1"/>
  <c r="E141" i="1"/>
  <c r="E142" i="5" s="1"/>
  <c r="F141" i="1"/>
  <c r="F142" i="5" s="1"/>
  <c r="E129" i="1"/>
  <c r="E130" i="5"/>
  <c r="F129" i="1"/>
  <c r="F130" i="5" s="1"/>
  <c r="E119" i="1"/>
  <c r="E119" i="5"/>
  <c r="F119" i="1"/>
  <c r="F119" i="5" s="1"/>
  <c r="E109" i="1"/>
  <c r="E108" i="5"/>
  <c r="F109" i="1"/>
  <c r="F108" i="5"/>
  <c r="E99" i="1"/>
  <c r="E97" i="5" s="1"/>
  <c r="F99" i="1"/>
  <c r="F97" i="5" s="1"/>
  <c r="E87" i="1"/>
  <c r="E85" i="5"/>
  <c r="F87" i="1"/>
  <c r="F85" i="5" s="1"/>
  <c r="E77" i="1"/>
  <c r="E74" i="5"/>
  <c r="F77" i="1"/>
  <c r="F74" i="5"/>
  <c r="E67" i="1"/>
  <c r="E63" i="5"/>
  <c r="F67" i="1"/>
  <c r="F63" i="5" s="1"/>
  <c r="E57" i="1"/>
  <c r="E52" i="5" s="1"/>
  <c r="F57" i="1"/>
  <c r="F52" i="5" s="1"/>
  <c r="E45" i="1"/>
  <c r="E40" i="5" s="1"/>
  <c r="F45" i="1"/>
  <c r="F40" i="5" s="1"/>
  <c r="E35" i="1"/>
  <c r="E29" i="5" s="1"/>
  <c r="F35" i="1"/>
  <c r="F29" i="5" s="1"/>
  <c r="E25" i="1"/>
  <c r="E18" i="5" s="1"/>
  <c r="F25" i="1"/>
  <c r="F18" i="5" s="1"/>
  <c r="D25" i="1"/>
  <c r="D18" i="5" s="1"/>
  <c r="F15" i="1"/>
  <c r="F7" i="5" s="1"/>
  <c r="E15" i="1"/>
  <c r="E7" i="5" s="1"/>
  <c r="D171" i="1"/>
  <c r="D175" i="5"/>
  <c r="D161" i="1"/>
  <c r="D164" i="5"/>
  <c r="G164" i="5" s="1"/>
  <c r="D141" i="1"/>
  <c r="D129" i="1"/>
  <c r="D130" i="5"/>
  <c r="D119" i="1"/>
  <c r="D119" i="5"/>
  <c r="D109" i="1"/>
  <c r="D108" i="5" s="1"/>
  <c r="D99" i="1"/>
  <c r="D97" i="5" s="1"/>
  <c r="D87" i="1"/>
  <c r="D85" i="5"/>
  <c r="D77" i="1"/>
  <c r="D74" i="5" s="1"/>
  <c r="D67" i="1"/>
  <c r="D63" i="5" s="1"/>
  <c r="D57" i="1"/>
  <c r="D45" i="1"/>
  <c r="D40" i="5"/>
  <c r="D35" i="1"/>
  <c r="D29" i="5" s="1"/>
  <c r="D15" i="1"/>
  <c r="D7" i="5" s="1"/>
  <c r="D142" i="5"/>
  <c r="D52" i="5"/>
  <c r="G175" i="5" l="1"/>
  <c r="G15" i="5"/>
  <c r="H35" i="1"/>
  <c r="H161" i="1"/>
  <c r="C10" i="4"/>
  <c r="F10" i="4" s="1"/>
  <c r="H87" i="1"/>
  <c r="G151" i="1"/>
  <c r="F12" i="4"/>
  <c r="H129" i="1"/>
  <c r="D15" i="4"/>
  <c r="D16" i="4" s="1"/>
  <c r="D17" i="4" s="1"/>
  <c r="G105" i="5"/>
  <c r="G87" i="1"/>
  <c r="E15" i="4"/>
  <c r="E16" i="4"/>
  <c r="G200" i="5"/>
  <c r="F206" i="5"/>
  <c r="E206" i="5"/>
  <c r="F13" i="4"/>
  <c r="G119" i="5"/>
  <c r="G141" i="1"/>
  <c r="G161" i="1"/>
  <c r="H171" i="1"/>
  <c r="F14" i="4"/>
  <c r="F11" i="4"/>
  <c r="G199" i="5"/>
  <c r="G202" i="5"/>
  <c r="G204" i="5"/>
  <c r="C9" i="4"/>
  <c r="F9" i="4" s="1"/>
  <c r="D206" i="5"/>
  <c r="D207" i="5" s="1"/>
  <c r="C8" i="4"/>
  <c r="F8" i="4" s="1"/>
  <c r="G186" i="5"/>
  <c r="G153" i="5"/>
  <c r="G142" i="5"/>
  <c r="G130" i="5"/>
  <c r="G129" i="1"/>
  <c r="C40" i="6"/>
  <c r="G171" i="1"/>
  <c r="H151" i="1"/>
  <c r="G108" i="5"/>
  <c r="G85" i="5"/>
  <c r="G74" i="5"/>
  <c r="G77" i="1"/>
  <c r="G40" i="5"/>
  <c r="G63" i="5"/>
  <c r="G67" i="1"/>
  <c r="H57" i="1"/>
  <c r="G52" i="5"/>
  <c r="G57" i="1"/>
  <c r="H119" i="1"/>
  <c r="G109" i="1"/>
  <c r="H109" i="1"/>
  <c r="G97" i="5"/>
  <c r="C29" i="6"/>
  <c r="D34" i="6" s="1"/>
  <c r="G99" i="1"/>
  <c r="H99" i="1"/>
  <c r="H77" i="1"/>
  <c r="G45" i="1"/>
  <c r="G29" i="5"/>
  <c r="G35" i="1"/>
  <c r="G15" i="1"/>
  <c r="G7" i="5"/>
  <c r="H67" i="1"/>
  <c r="C18" i="6"/>
  <c r="D25" i="6" s="1"/>
  <c r="I202" i="1"/>
  <c r="H45" i="1"/>
  <c r="F189" i="1"/>
  <c r="C7" i="6"/>
  <c r="D14" i="6" s="1"/>
  <c r="G25" i="1"/>
  <c r="G18" i="5"/>
  <c r="E189" i="1"/>
  <c r="H25" i="1"/>
  <c r="H15" i="1"/>
  <c r="D189" i="1"/>
  <c r="E17" i="4" l="1"/>
  <c r="F207" i="5"/>
  <c r="F208" i="5" s="1"/>
  <c r="E207" i="5"/>
  <c r="E208" i="5"/>
  <c r="G206" i="5"/>
  <c r="G207" i="5" s="1"/>
  <c r="G208" i="5" s="1"/>
  <c r="D208" i="5"/>
  <c r="C15" i="4"/>
  <c r="C16" i="4" s="1"/>
  <c r="C17" i="4" s="1"/>
  <c r="D47" i="6"/>
  <c r="D46" i="6"/>
  <c r="D43" i="6"/>
  <c r="D44" i="6"/>
  <c r="D45" i="6"/>
  <c r="D36" i="6"/>
  <c r="D33" i="6"/>
  <c r="D32" i="6"/>
  <c r="D35" i="6"/>
  <c r="D24" i="6"/>
  <c r="D21" i="6"/>
  <c r="D23" i="6"/>
  <c r="D22" i="6"/>
  <c r="D11" i="6"/>
  <c r="D12" i="6"/>
  <c r="D10" i="6"/>
  <c r="D13" i="6"/>
  <c r="F190" i="1"/>
  <c r="F191" i="1" s="1"/>
  <c r="E190" i="1"/>
  <c r="E191" i="1" s="1"/>
  <c r="D190" i="1"/>
  <c r="D191" i="1" s="1"/>
  <c r="G189" i="1"/>
  <c r="C41" i="6" l="1"/>
  <c r="F15" i="4"/>
  <c r="F16" i="4" s="1"/>
  <c r="F17" i="4" s="1"/>
  <c r="C30" i="6"/>
  <c r="C19" i="6"/>
  <c r="C8" i="6"/>
  <c r="F197" i="1"/>
  <c r="F199" i="1"/>
  <c r="E24" i="4" s="1"/>
  <c r="F198" i="1"/>
  <c r="E23" i="4" s="1"/>
  <c r="E199" i="1"/>
  <c r="D24" i="4" s="1"/>
  <c r="E198" i="1"/>
  <c r="D23" i="4" s="1"/>
  <c r="E197" i="1"/>
  <c r="G190" i="1"/>
  <c r="G191" i="1" s="1"/>
  <c r="I203" i="1"/>
  <c r="D199" i="1"/>
  <c r="D198" i="1"/>
  <c r="D197" i="1"/>
  <c r="F200" i="1" l="1"/>
  <c r="E25" i="4" s="1"/>
  <c r="E22" i="4"/>
  <c r="D22" i="4"/>
  <c r="E200" i="1"/>
  <c r="D25" i="4" s="1"/>
  <c r="D200" i="1"/>
  <c r="C25" i="4" s="1"/>
  <c r="G197" i="1"/>
  <c r="C22" i="4"/>
  <c r="C23" i="4"/>
  <c r="G198" i="1"/>
  <c r="F23" i="4" s="1"/>
  <c r="C24" i="4"/>
  <c r="G199" i="1"/>
  <c r="F24" i="4" s="1"/>
  <c r="D206" i="1"/>
  <c r="G200" i="1" l="1"/>
  <c r="F25" i="4" s="1"/>
  <c r="F22" i="4"/>
  <c r="G175" i="1"/>
  <c r="G174" i="1"/>
  <c r="H178" i="1" s="1"/>
  <c r="D202" i="1" s="1"/>
  <c r="D203" i="1" s="1"/>
  <c r="G17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tc={2CD97A0D-7131-43B4-BB06-7D25E76ABCA0}</author>
    <author>tc={859B164A-91CC-453A-AF70-91F54998314B}</author>
    <author>tc={286EDB38-9164-4460-A5EA-BF616AC23AD7}</author>
    <author>Joanne Bruce</author>
  </authors>
  <commentList>
    <comment ref="I174" authorId="0" shapeId="0" xr:uid="{2CD97A0D-7131-43B4-BB06-7D25E76ABCA0}">
      <text>
        <t>[Threaded comment]
Your version of Excel allows you to read this threaded comment; however, any edits to it will get removed if the file is opened in a newer version of Excel. Learn more: https://go.microsoft.com/fwlink/?linkid=870924
Comment:
Reply:
    ITC 110972.58
Reply:
    UNESCO: 84614.39
Reply:
    UNDP - 222,728.19
UNESCO - 84614.39
ITC - 110972.58
Reply:
    UNDP 266,701.08
Reply:
    UNESCO has now spent a total $102500.00
Reply:
    ITC 133,933.51</t>
      </text>
    </comment>
    <comment ref="I175" authorId="1" shapeId="0" xr:uid="{859B164A-91CC-453A-AF70-91F54998314B}">
      <text>
        <t>[Threaded comment]
Your version of Excel allows you to read this threaded comment; however, any edits to it will get removed if the file is opened in a newer version of Excel. Learn more: https://go.microsoft.com/fwlink/?linkid=870924
Comment:
Reply:
    UNESCO -24,708.36
UNDP - 127,779.28
Reply:
    UNDP 209,063.58
Reply:
    UNESCO 17,654.43
Reply:
    UNESCO revised 18,154.43
Reply:
    UNESCO INDIRECT COST 40159.28</t>
      </text>
    </comment>
    <comment ref="I176" authorId="2" shapeId="0" xr:uid="{286EDB38-9164-4460-A5EA-BF616AC23AD7}">
      <text>
        <t>[Threaded comment]
Your version of Excel allows you to read this threaded comment; however, any edits to it will get removed if the file is opened in a newer version of Excel. Learn more: https://go.microsoft.com/fwlink/?linkid=870924
Comment:
    UNDP - 12,314.26
Reply:
    UNDP 15,090.43</t>
      </text>
    </comment>
    <comment ref="D205" authorId="3" shapeId="0" xr:uid="{05DF9959-7F48-4AF0-B9EC-E517EC2F30BF}">
      <text>
        <r>
          <rPr>
            <b/>
            <sz val="9"/>
            <color indexed="81"/>
            <rFont val="Tahoma"/>
            <family val="2"/>
          </rPr>
          <t>Joanne Bruce:</t>
        </r>
        <r>
          <rPr>
            <sz val="9"/>
            <color indexed="81"/>
            <rFont val="Tahoma"/>
            <family val="2"/>
          </rPr>
          <t xml:space="preserve">
Dear Mamadou, kindly crosscheck the formula in this cell. I believe it should be D176:F176</t>
        </r>
      </text>
    </comment>
  </commentList>
</comments>
</file>

<file path=xl/sharedStrings.xml><?xml version="1.0" encoding="utf-8"?>
<sst xmlns="http://schemas.openxmlformats.org/spreadsheetml/2006/main" count="869" uniqueCount="653">
  <si>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</si>
  <si>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</si>
  <si>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</si>
  <si>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</si>
  <si>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</si>
  <si>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</si>
  <si>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</si>
  <si>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</si>
  <si>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</si>
  <si>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</si>
  <si>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</si>
  <si>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 xml:space="preserve"> Strengthened National peace architecture in line with key TRRC recommendations to improve inter and intra community relationships. </t>
  </si>
  <si>
    <t>Output 1.1:</t>
  </si>
  <si>
    <t xml:space="preserve"> Output 1.1: Support towards the establishment of the Peace and Reconciliation Commission</t>
  </si>
  <si>
    <t>Activity 1.1.1:</t>
  </si>
  <si>
    <t>Consultative conference and Sensitisation to raise awareness on the Peace and Reconciliation Commission (PRC)</t>
  </si>
  <si>
    <t xml:space="preserve">40% of women participated in the sensitisation and awareness raising sessions on the PRC </t>
  </si>
  <si>
    <t>Activity 1.1.2:</t>
  </si>
  <si>
    <t>Support the drafting of the Peace Reconciliation Bill and its cabinet papers. </t>
  </si>
  <si>
    <t xml:space="preserve">While 31.4% of women were consulated to draft the PRC Bill, there gender sensitive provisions.  For instance, part 2 of the Bill provides that “at 3  out of 7  Member Commission shall be women, one of whom shall serve either as the Chairperson or the Vice-Chairperson.
</t>
  </si>
  <si>
    <t>Activity 1.1.3:</t>
  </si>
  <si>
    <t>Provide technical and financial support to the Government to adopt a consultative approach in the development and implementation of a National Action Plan on UNSCR 2250 on Youth, Peace, and Security. </t>
  </si>
  <si>
    <t xml:space="preserve"> 39 % i.e. 132 out of 342 female stakeholders were consulted in female exclusive FGD’s to capture their needs which was captured in the 2025-2030 National Action Plan on Youth, Peace and security that provide a strategic framework for their  participation in the promoting peace, preventing conflict.
</t>
  </si>
  <si>
    <t>Activity 1.1.4</t>
  </si>
  <si>
    <t>Conduct a Scoping Study of existing Peace Structures to guide the establishment of the PRC  </t>
  </si>
  <si>
    <t xml:space="preserve">Community engagement with young women’s rights groups, influencers, women civil society actors, women peace champions and women mediators to gauge the views of women on existing  peacebuilding structures. </t>
  </si>
  <si>
    <t>Activity 1.1.5</t>
  </si>
  <si>
    <t>Activity 1.1.6</t>
  </si>
  <si>
    <t>Activity 1.1.7</t>
  </si>
  <si>
    <t>Activity 1.1.8</t>
  </si>
  <si>
    <t>Output Total</t>
  </si>
  <si>
    <t>Output 1.2:</t>
  </si>
  <si>
    <t>Output 1.2: Strengthen capacities for peacebuilding institutions and actors</t>
  </si>
  <si>
    <t>Activity 1.2.1</t>
  </si>
  <si>
    <t xml:space="preserve">In the absence of a Peace and Reconciliation Commission, provide technical support towards the operationalization of the Peacebuilding Unit (PBU) at the Ministry of Interior, </t>
  </si>
  <si>
    <t>31 out of 86 MoI &amp; PBU staff trained women. The training focused on the “Gender and the cultural dimensions of conflict, with emphasize UNSCR 1325 and 2250, conflict sensitivity in Peacebuilding and SGBV prevention.</t>
  </si>
  <si>
    <t>Activity 1.2.2</t>
  </si>
  <si>
    <t>In collaboration with community peace institutions and structures, convene community-based meetings to create awareness in the communities of the national peace structure, its role and community support needed for sustainability. </t>
  </si>
  <si>
    <t>307 i.e.49.04% women participated in the I4P regional conferences and awareness raising sessions</t>
  </si>
  <si>
    <t>Activity 1.2.3</t>
  </si>
  <si>
    <t>Support the PRC or PBU to develop internal organizational and policy documents/tools (i.e., strategic and resource mobilization plans; communications strategy; gender strategy; human and financial resources management policies) for I4P actors, as well as a Practice Guide on Conflict Resolution, Early Warning and Early Response in collaboration with NCCRM </t>
  </si>
  <si>
    <t xml:space="preserve"> - </t>
  </si>
  <si>
    <t xml:space="preserve">A PBU Gender strategy will be developed  to identify potential entry points for gender mainstreaming in the current and future PBU/MoI  peacebuilding  interventions.
</t>
  </si>
  <si>
    <t>Activity 1.2.4</t>
  </si>
  <si>
    <t xml:space="preserve"> Capacity assessment and strengthening of Conflict Early warning and Early Response systems in The Gambia</t>
  </si>
  <si>
    <t xml:space="preserve">30%  female participated in early warning trainngs, which focused on gender in relation to early warning, and the collection of  gender disaggregated  early warning data </t>
  </si>
  <si>
    <t>Activity 1.2.5</t>
  </si>
  <si>
    <t>Conduct Regional field consultations and conflict analysis on risk and threat assessments as contribution towards updating the 2019 CDA</t>
  </si>
  <si>
    <t xml:space="preserve"> 196 i.e. 44% of women were consulted to produce the 2024 CDA report. In addition, exclusive female FGDs provided safe space for women to share their views on the peace and security dynamics reflected in the report.</t>
  </si>
  <si>
    <t>Activity 1.2.6</t>
  </si>
  <si>
    <r>
      <rPr>
        <sz val="12"/>
        <color rgb="FF000000"/>
        <rFont val="Calibri"/>
        <family val="2"/>
        <scheme val="minor"/>
      </rPr>
      <t xml:space="preserve">a. Support to the enactment of the National Early Warning and Response Mechanism Bill and  Development of the National Early Warning and Response Mechanism Policy (2025-2034)
b. Quarterly  Joint Analysis Coordination  meeting for 2 thematic groups on early warning:  
</t>
    </r>
    <r>
      <rPr>
        <i/>
        <sz val="12"/>
        <color rgb="FF000000"/>
        <rFont val="Calibri"/>
        <family val="2"/>
        <scheme val="minor"/>
      </rPr>
      <t xml:space="preserve">Governance, Security and Crimes and Criminality AND Health and Environment.  </t>
    </r>
  </si>
  <si>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</si>
  <si>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</si>
  <si>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</si>
  <si>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</si>
  <si>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</si>
  <si>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</si>
  <si>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</si>
  <si>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</si>
  <si>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</si>
  <si>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</si>
  <si>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</si>
  <si>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</si>
  <si>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</si>
  <si>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</si>
  <si>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</si>
  <si>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</si>
  <si>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</si>
  <si>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</si>
  <si>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</si>
  <si>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</si>
  <si>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</si>
  <si>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Increased capacity to foster social and economic participation in targeted communities</t>
  </si>
  <si>
    <t>Outcome 2.1</t>
  </si>
  <si>
    <t>Improved/strengthened performance and service portfolio of institutions at national level using sports and the use of the creative industry (as a vector)</t>
  </si>
  <si>
    <t>Activity 2.1.1</t>
  </si>
  <si>
    <t>Assess and select national sector associations and institutions in conflict-prone communities based on their potential to deliver on conflict prevention and social cohesion (in terms of physical infrastructure and technical capacities as well as structural engagement of women and youth) </t>
  </si>
  <si>
    <t xml:space="preserve">National institutions supported operationally and technically are targeting 50% women-led groups delivering conflict prevention initiatives to deepen social cohesion in Foni. </t>
  </si>
  <si>
    <t>Activity 2.1.2</t>
  </si>
  <si>
    <t>Improve physical infrastructure of institutions to support on social cohesion measures on national level and in targeted communities (materials, refurbishment of facilities etc.)</t>
  </si>
  <si>
    <t>To leverage sports as a tool for promoting social cohesion, the project strengthened the capacity of five regional sporting organizations with 40% of the participants being female.</t>
  </si>
  <si>
    <t>Activity 2.1.3</t>
  </si>
  <si>
    <t>Reinforce/ strengthen technical capacities of institutions through ToTs to deliver on their mandate (concept of Sports for Peace and Development/ K4T curriculum) </t>
  </si>
  <si>
    <t>40 participated in the Training of Trainers (ToT)on the concept of Sports for Peace and Development/ K4T curriculum were women. </t>
  </si>
  <si>
    <t>Activity 2.1.4</t>
  </si>
  <si>
    <t>Roll-out of awareness raising initiatives, orientational engagement and step-down trainings in target communities to increase social cohesion </t>
  </si>
  <si>
    <t xml:space="preserve">40% of beneficiaries of the We Are One Peace Fellowship - a capacity-building training for young people in Foni to advance sustainable peace - were women. Additionally, women represented 50% of participants in conflict prevention and social cohesion training facilitated by the Red Cross. </t>
  </si>
  <si>
    <t>Activity 2.1.5</t>
  </si>
  <si>
    <t>Training and coaching of institutions’ members, artists and traditional communicators on peacebuilding communication techniques and production of such material e.g., intertribal joking relationships “Kal” </t>
  </si>
  <si>
    <t xml:space="preserve">30% of the 60 creative inductry trained were women to enhance their capacity on peacebulding comuniunicators. </t>
  </si>
  <si>
    <t>Activity 2.1.6</t>
  </si>
  <si>
    <t>Activity 2.1.7</t>
  </si>
  <si>
    <t>Activity 2.1.8</t>
  </si>
  <si>
    <t>Output 2.2</t>
  </si>
  <si>
    <t xml:space="preserve">Output 2.2: Enhanced community-based livelihood initiative for communities most vulnerable to conflict </t>
  </si>
  <si>
    <t>Activity 2.2.1</t>
  </si>
  <si>
    <t xml:space="preserve">Assess the livelihood needs and existing service provision of communities for socio-economic programmes </t>
  </si>
  <si>
    <t>60% of those that led the engagement on assessing livelihoods and existing service provisions in communities for socio-cultural and economic initiatives were women</t>
  </si>
  <si>
    <t>Activity 2.2.2</t>
  </si>
  <si>
    <t>Support the implementation of programmes identified to address the livelihood needs through skills and entrepreneurship trainings as well as local product development, incl. joint and/or inter community initiatives </t>
  </si>
  <si>
    <t xml:space="preserve">30 women benefited from three day training on entrepreneruship, food safety and basic packaging, with an additional 20 women receiving training in entrepreneurship and employability, ensuring 100% women participation. </t>
  </si>
  <si>
    <t>Activity 2.2.3</t>
  </si>
  <si>
    <t>Provide start-up support to MSMEs and community initiatives </t>
  </si>
  <si>
    <t>All 30 MSMEs that received support were women-owned, ensuring 100% alignment with GEWE</t>
  </si>
  <si>
    <t>Activity 2.2.4</t>
  </si>
  <si>
    <t>Provide market linkage activities (through fairs, lumos (roving markets) and regional markets) for selected beneficiaries </t>
  </si>
  <si>
    <t xml:space="preserve">The needs of women in 5 community gardens in Foni were assessed, with 100% to strengthen their gardens assessed for future support with logistics, maintenace and market linkages.  </t>
  </si>
  <si>
    <t>Activity 2.2.5</t>
  </si>
  <si>
    <t>Activity 2.2.6</t>
  </si>
  <si>
    <t>Activity 2.2.7</t>
  </si>
  <si>
    <t>Activity 2.2.8</t>
  </si>
  <si>
    <t>Output 2.3</t>
  </si>
  <si>
    <t xml:space="preserve"> Improved access to portable water and strengthened inter-community relations in targeted, deprived communities</t>
  </si>
  <si>
    <t>Activity 2.3.1</t>
  </si>
  <si>
    <t xml:space="preserve">Building on the PACD feasibility study, conduct rapid assessment in Kerewan and Kuntaur to identify emerging consequences of lack of portable water, including through community consultations and focus group discussions. Stakeholders validation of rapid assessment  </t>
  </si>
  <si>
    <t>Rapid assessment captures needs of women, as primary beneficiaries of the solar powered boreholes to support farming and domestc work. Report recommended the establishment of a gender balanced financial management committees</t>
  </si>
  <si>
    <t>Activity 2.3.2</t>
  </si>
  <si>
    <t>Facilitate design, supervision and water iron content testing by Department of Water Resources</t>
  </si>
  <si>
    <t xml:space="preserve">40% of women will participate in the consultant site visits to agree on the option for the construction of the 2 boreholes and managing worksite liaison. </t>
  </si>
  <si>
    <t>Activity 2.3.3</t>
  </si>
  <si>
    <t>Construction of (2) Solar Powered Water Drinking Systems (SPWDS) (Borehole) to reduce frustration in Kerewan and Kuntaur</t>
  </si>
  <si>
    <t xml:space="preserve">The TOR of the construction firm will include as a requirement  the inclusion of 50% of women in the workforce for the construction of the 2 boreholes in Kuntaur and Kerewan .
 </t>
  </si>
  <si>
    <t>Activity 2.3.4</t>
  </si>
  <si>
    <t xml:space="preserve"> Support the establishment and capacity building of inclusive, gender balanced, financial management committees.</t>
  </si>
  <si>
    <t>Women will constitute 50% of the membership of the financial management committees to ensure the sustainable management and upkeep of two solar-powered boreholes to be constructed in Kuntaur and Kerewan .</t>
  </si>
  <si>
    <t>Activity 2.3.5</t>
  </si>
  <si>
    <t xml:space="preserve"> Hold an event to Launch the SPWDS</t>
  </si>
  <si>
    <t xml:space="preserve"> Invitation will be extended to 40% of women to participate in the launch of the 2 boreholes in Kuntaur and Kerewan .
  </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</si>
  <si>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</si>
  <si>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</si>
  <si>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</si>
  <si>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</si>
  <si>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</si>
  <si>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</si>
  <si>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</si>
  <si>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</si>
  <si>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</si>
  <si>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</si>
  <si>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</si>
  <si>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</si>
  <si>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</si>
  <si>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Effectiveness of Media, CSOs, women, youth, political and religious leaders to address hate speech for improved social cohesion and strengthen conflict prevention</t>
  </si>
  <si>
    <t>Output 3.1</t>
  </si>
  <si>
    <t>Availability of evidence-based information on hate speech and enhanced capacity of of key political and religious actors to spur counter actions</t>
  </si>
  <si>
    <t>Activity 3.1.1</t>
  </si>
  <si>
    <t xml:space="preserve">National research on the prevalence of hate speech, mapping out the root causes, drivers, triggers, impact, perpetrators, and channels, to generate data for an evidence-based response. </t>
  </si>
  <si>
    <t xml:space="preserve">The report captures the impact of hate speech on gender with  disaggregated data , with highlights of mitigstion strategies.  </t>
  </si>
  <si>
    <t>Activity 3.1.2</t>
  </si>
  <si>
    <t>Follow up assessment on the prevalence of hate speech.</t>
  </si>
  <si>
    <t>The new report will increase the number of women interviewed, includes section on gendered hate speech with sex disaggregated data</t>
  </si>
  <si>
    <t>Activity 3.1.3</t>
  </si>
  <si>
    <t>Capacity building for NHRC, IEC, IPC and NCCE on mainstreaming hate speech </t>
  </si>
  <si>
    <t>At least 35% of women as trainees and module on hate speech targeting women</t>
  </si>
  <si>
    <t>Activity 3.1.4</t>
  </si>
  <si>
    <t>Organization of national and regional sensitization on hate speech targeting religious leaders </t>
  </si>
  <si>
    <t>Activity 3.1.5</t>
  </si>
  <si>
    <t>Organization of national sensitization on hate speech targeting political leaders</t>
  </si>
  <si>
    <t>At least 35% of participants are women and development of sensitization messages that covers hate speech targeting women</t>
  </si>
  <si>
    <t>Activity 3.1.6</t>
  </si>
  <si>
    <t>Organization of community sensitization (in all seven regions) on hate speech </t>
  </si>
  <si>
    <t xml:space="preserve">55%  of 341 young people sensitised on measures to mitigate hate speech within communities are women. </t>
  </si>
  <si>
    <t>Activity 3.1.7</t>
  </si>
  <si>
    <t>Activity 3.1.8</t>
  </si>
  <si>
    <t>Output 3.2:</t>
  </si>
  <si>
    <t xml:space="preserve">Output 3.2: Enhanced capacities of CSOs and youth associations on Media and Information Literacy (MIL)  </t>
  </si>
  <si>
    <t>Activity 3.2.1</t>
  </si>
  <si>
    <t>Capacity building and technical support to selected CSOs, including youth associations, on mainstreaming MIL into their programs </t>
  </si>
  <si>
    <t>50% of 25 young people trainined on the MIL principles were women. ne.  efforts to ensure equal representation and training of women; women empowered through media information literacy</t>
  </si>
  <si>
    <t>Activity 3.2.2</t>
  </si>
  <si>
    <t>Technical and financial support to 10 selected CSOs and youth associations to pilot the implementation of MIL mainstreamed activities </t>
  </si>
  <si>
    <t>At least 50% of the CSO are led by women or have women and girls as their main target. Pilot activities on MIL benefit at least 35% of women and girl</t>
  </si>
  <si>
    <t>Activity 3.2.3</t>
  </si>
  <si>
    <t>Sensitisation of 150 young people, including students across the country on MIL-CLICK </t>
  </si>
  <si>
    <t xml:space="preserve">105 (i.e.  55%) out of the 189 young people sensitized on MiL CLICK were female </t>
  </si>
  <si>
    <t>Activity 3.2.4</t>
  </si>
  <si>
    <t>Activity 3.2.5</t>
  </si>
  <si>
    <t>Activity 3.2.6</t>
  </si>
  <si>
    <t>Activity 3.2.7</t>
  </si>
  <si>
    <t>Activity 3.2.8</t>
  </si>
  <si>
    <t>Output 3.3</t>
  </si>
  <si>
    <t xml:space="preserve">Strengthened the media’s institutional capacity and mechanisms to counter hate speech and disinformation </t>
  </si>
  <si>
    <t>Activity 3.3.1</t>
  </si>
  <si>
    <t>Training of trainers of journalism educators on the teaching of hate speech and fact-checking modules </t>
  </si>
  <si>
    <t>8 (i.e. 32%) out of 25  journalists trainied on teaching hate speech and fact-checking modules are women.</t>
  </si>
  <si>
    <t>Activity 3.3.2</t>
  </si>
  <si>
    <t>Development of training modules on hate speech and fact-checking for journalism in schools and pilot delivery of the modules </t>
  </si>
  <si>
    <t>The module on hate speech also covers gendered hate speech. At least 30% of trainees for the pilot delivery of the modules are women.</t>
  </si>
  <si>
    <t>Activity 3.3.3</t>
  </si>
  <si>
    <t>Review and update of Cherno Jallow code of ethics</t>
  </si>
  <si>
    <t>The new code will integrate the countering of hate speech including gendered hate speech. At least 35% of women participate to the validation session</t>
  </si>
  <si>
    <t>Activity 3.3.4</t>
  </si>
  <si>
    <t>Technical and financial support to boost the operational capacity of fact-checking organisation in The Gambia </t>
  </si>
  <si>
    <t>At least 20% of fact-checked stories are gender sensitve, at least 35% of trained fact-checkers are women.</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</si>
  <si>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</si>
  <si>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</si>
  <si>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</si>
  <si>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</si>
  <si>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</si>
  <si>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</si>
  <si>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</si>
  <si>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</si>
  <si>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</si>
  <si>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</si>
  <si>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</si>
  <si>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</si>
  <si>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</si>
  <si>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</si>
  <si>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</si>
  <si>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</si>
  <si>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</si>
  <si>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</si>
  <si>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</si>
  <si>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</si>
  <si>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</si>
  <si>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</si>
  <si>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</si>
  <si>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</si>
  <si>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</si>
  <si>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</si>
  <si>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</si>
  <si>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</si>
  <si>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</si>
  <si>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</si>
  <si>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</si>
  <si>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</si>
  <si>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</si>
  <si>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</si>
  <si>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</si>
  <si>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</si>
  <si>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</si>
  <si>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</si>
  <si>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</si>
  <si>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</si>
  <si>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</si>
  <si>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</si>
  <si>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</si>
  <si>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</si>
  <si>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</si>
  <si>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</si>
  <si>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</si>
  <si>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</si>
  <si>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</si>
  <si>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</si>
  <si>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</si>
  <si>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</si>
  <si>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</si>
  <si>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</si>
  <si>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</si>
  <si>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</si>
  <si>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</si>
  <si>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</si>
  <si>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</si>
  <si>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</si>
  <si>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</si>
  <si>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</si>
  <si>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</si>
  <si>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</si>
  <si>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</si>
  <si>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</si>
  <si>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</si>
  <si>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</si>
  <si>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</si>
  <si>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</si>
  <si>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</si>
  <si>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</si>
  <si>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</si>
  <si>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</si>
  <si>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</si>
  <si>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</si>
  <si>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</si>
  <si>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</si>
  <si>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</si>
  <si>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</si>
  <si>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</si>
  <si>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</si>
  <si>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</si>
  <si>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</si>
  <si>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</si>
  <si>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</si>
  <si>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</si>
  <si>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</si>
  <si>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</si>
  <si>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</si>
  <si>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</si>
  <si>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</si>
  <si>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</si>
  <si>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</si>
  <si>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</si>
  <si>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</si>
  <si>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</si>
  <si>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</si>
  <si>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</si>
  <si>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</si>
  <si>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</si>
  <si>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</si>
  <si>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</si>
  <si>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</si>
  <si>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</si>
  <si>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</si>
  <si>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</si>
  <si>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</si>
  <si>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</si>
  <si>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</si>
  <si>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</si>
  <si>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</si>
  <si>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</si>
  <si>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</si>
  <si>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</si>
  <si>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</si>
  <si>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</si>
  <si>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</si>
  <si>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</si>
  <si>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</si>
  <si>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</si>
  <si>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</si>
  <si>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</si>
  <si>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</si>
  <si>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</si>
  <si>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</si>
  <si>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</si>
  <si>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</si>
  <si>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</si>
  <si>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</si>
  <si>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</si>
  <si>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</si>
  <si>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</si>
  <si>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</si>
  <si>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</si>
  <si>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</si>
  <si>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</si>
  <si>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</si>
  <si>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</si>
  <si>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</si>
  <si>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</si>
  <si>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</si>
  <si>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</si>
  <si>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</si>
  <si>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</si>
  <si>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</si>
  <si>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</si>
  <si>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</si>
  <si>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</si>
  <si>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</si>
  <si>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</si>
  <si>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</si>
  <si>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</si>
  <si>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</si>
  <si>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</si>
  <si>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</si>
  <si>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</si>
  <si>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</si>
  <si>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</si>
  <si>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</si>
  <si>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</si>
  <si>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</si>
  <si>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</si>
  <si>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</si>
  <si>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</si>
  <si>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</si>
  <si>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</si>
  <si>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</si>
  <si>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</si>
  <si>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</si>
  <si>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</si>
  <si>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</si>
  <si>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</si>
  <si>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</si>
  <si>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</si>
  <si>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</si>
  <si>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</si>
  <si>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</si>
  <si>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</si>
  <si>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</si>
  <si>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</si>
  <si>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</si>
  <si>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</si>
  <si>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</si>
  <si>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</si>
  <si>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</si>
  <si>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</si>
  <si>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</si>
  <si>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</si>
  <si>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</si>
  <si>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</si>
  <si>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</si>
  <si>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</si>
  <si>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</si>
  <si>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</si>
  <si>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</si>
  <si>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</si>
  <si>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</si>
  <si>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</si>
  <si>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</si>
  <si>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</si>
  <si>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</si>
  <si>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</si>
  <si>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</si>
  <si>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</si>
  <si>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</si>
  <si>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</si>
  <si>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</si>
  <si>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</si>
  <si>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</si>
  <si>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</si>
  <si>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</si>
  <si>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</si>
  <si>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</si>
  <si>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</si>
  <si>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</si>
  <si>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</si>
  <si>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</si>
  <si>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</si>
  <si>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</si>
  <si>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</si>
  <si>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</si>
  <si>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</si>
  <si>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</si>
  <si>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</si>
  <si>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</si>
  <si>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</si>
  <si>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</si>
  <si>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</si>
  <si>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</si>
  <si>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</si>
  <si>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</si>
  <si>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</si>
  <si>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</si>
  <si>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</si>
  <si>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</si>
  <si>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</si>
  <si>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</si>
  <si>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</si>
  <si>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</si>
  <si>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</si>
  <si>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</si>
  <si>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</si>
  <si>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</si>
  <si>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</si>
  <si>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</si>
  <si>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</si>
  <si>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</si>
  <si>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</si>
  <si>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</si>
  <si>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</si>
  <si>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</si>
  <si>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</si>
  <si>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</si>
  <si>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</si>
  <si>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</si>
  <si>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</si>
  <si>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</si>
  <si>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</si>
  <si>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</si>
  <si>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</si>
  <si>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</si>
  <si>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</si>
  <si>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</si>
  <si>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</si>
  <si>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</si>
  <si>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</si>
  <si>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</si>
  <si>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</si>
  <si>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</si>
  <si>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</si>
  <si>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</si>
  <si>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</si>
  <si>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</si>
  <si>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</si>
  <si>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</si>
  <si>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</si>
  <si>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</si>
  <si>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</si>
  <si>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</si>
  <si>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</si>
  <si>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</si>
  <si>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</si>
  <si>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</si>
  <si>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</si>
  <si>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</si>
  <si>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</si>
  <si>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</si>
  <si>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</si>
  <si>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</si>
  <si>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</si>
  <si>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</si>
  <si>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</si>
  <si>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</si>
  <si>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</si>
  <si>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</si>
  <si>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</si>
  <si>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</si>
  <si>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</si>
  <si>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</si>
  <si>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</si>
  <si>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</si>
  <si>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</si>
  <si>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</si>
  <si>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</si>
  <si>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</si>
  <si>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</si>
  <si>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</si>
  <si>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</si>
  <si>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</si>
  <si>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</si>
  <si>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</si>
  <si>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</si>
  <si>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</si>
  <si>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</si>
  <si>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</si>
  <si>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</si>
  <si>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</si>
  <si>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</si>
  <si>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</si>
  <si>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</si>
  <si>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</si>
  <si>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</si>
  <si>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</si>
  <si>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</si>
  <si>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</si>
  <si>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</si>
  <si>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</si>
  <si>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</si>
  <si>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</si>
  <si>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</si>
  <si>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</si>
  <si>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</si>
  <si>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</si>
  <si>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</si>
  <si>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</si>
  <si>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</si>
  <si>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</si>
  <si>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</si>
  <si>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</si>
  <si>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</si>
  <si>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</si>
  <si>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</si>
  <si>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</si>
  <si>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</si>
  <si>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</si>
  <si>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</si>
  <si>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</si>
  <si>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</si>
  <si>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</si>
  <si>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</si>
  <si>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</si>
  <si>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</si>
  <si>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</si>
  <si>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</si>
  <si>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</si>
  <si>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</si>
  <si>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</si>
  <si>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</si>
  <si>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</si>
  <si>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</si>
  <si>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</si>
  <si>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</si>
  <si>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</si>
  <si>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</si>
  <si>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</si>
  <si>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</si>
  <si>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</si>
  <si>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</si>
  <si>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</si>
  <si>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</si>
  <si>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</si>
  <si>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</si>
  <si>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</si>
  <si>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</si>
  <si>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</si>
  <si>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</si>
  <si>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</si>
  <si>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</si>
  <si>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</si>
  <si>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</si>
  <si>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</si>
  <si>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</si>
  <si>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</si>
  <si>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</si>
  <si>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</si>
  <si>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</si>
  <si>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</si>
  <si>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</si>
  <si>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</si>
  <si>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</si>
  <si>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</si>
  <si>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</si>
  <si>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</si>
  <si>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</si>
  <si>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</si>
  <si>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</si>
  <si>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</si>
  <si>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</si>
  <si>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</si>
  <si>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</si>
  <si>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</si>
  <si>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</si>
  <si>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</si>
  <si>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</si>
  <si>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</si>
  <si>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</si>
  <si>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</si>
  <si>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</si>
  <si>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</si>
  <si>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</si>
  <si>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</si>
  <si>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</si>
  <si>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</si>
  <si>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</si>
  <si>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</si>
  <si>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</si>
  <si>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</si>
  <si>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</si>
  <si>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</si>
  <si>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</si>
  <si>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</si>
  <si>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</si>
  <si>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</si>
  <si>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</si>
  <si>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</si>
  <si>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</si>
  <si>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</si>
  <si>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</si>
  <si>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</si>
  <si>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</si>
  <si>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</si>
  <si>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</si>
  <si>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</si>
  <si>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</si>
  <si>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</si>
  <si>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</si>
  <si>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</si>
  <si>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</si>
  <si>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</si>
  <si>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</si>
  <si>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</si>
  <si>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</si>
  <si>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</si>
  <si>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</si>
  <si>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</si>
  <si>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</si>
  <si>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</si>
  <si>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</si>
  <si>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</si>
  <si>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</si>
  <si>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</si>
  <si>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</si>
  <si>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</si>
  <si>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</si>
  <si>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</si>
  <si>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</si>
  <si>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UNDP</t>
  </si>
  <si>
    <t>ITC</t>
  </si>
  <si>
    <t>UNESCO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</si>
</sst>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3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color rgb="FF000000"/>
      <name val="Calibri"/>
      <family val="2"/>
    </font>
    <font>
      <sz val="9"/>
      <color indexed="81"/>
      <name val="Tahoma"/>
      <family val="2"/>
    </font>
    <font>
      <b/>
      <sz val="9"/>
      <color indexed="81"/>
      <name val="Tahoma"/>
      <family val="2"/>
    </font>
    <font>
      <sz val="12"/>
      <name val="Calibri"/>
      <family val="2"/>
      <scheme val="minor"/>
    </font>
    <font>
      <sz val="12"/>
      <color rgb="FF000000"/>
      <name val="Calibri"/>
      <family val="2"/>
      <scheme val="minor"/>
    </font>
    <font>
      <sz val="12"/>
      <name val="Calibri"/>
      <family val="2"/>
      <scheme val="minor"/>
    </font>
    <font>
      <sz val="11"/>
      <name val="Aptos"/>
      <family val="2"/>
    </font>
    <font>
      <i/>
      <sz val="12"/>
      <color rgb="FF000000"/>
      <name val="Calibri"/>
      <family val="2"/>
      <scheme val="minor"/>
    </font>
    <font>
      <sz val="12"/>
      <color rgb="FF000000"/>
      <name val="Calibri"/>
      <family val="2"/>
    </font>
    <font>
      <sz val="12"/>
      <color rgb="FF242424"/>
      <name val="Aptos Narrow"/>
      <family val="2"/>
    </font>
    <font>
      <sz val="12"/>
      <color rgb="FF00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95">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10" fillId="0" borderId="0" xfId="1" applyFont="1" applyFill="1" applyBorder="1" applyAlignment="1" applyProtection="1">
      <alignment vertical="center" wrapText="1"/>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14" xfId="1" applyFont="1" applyFill="1" applyBorder="1" applyAlignment="1" applyProtection="1">
      <alignment vertical="center" wrapText="1"/>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4" fontId="2" fillId="2" borderId="40"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4" fontId="2" fillId="2" borderId="14" xfId="0" applyNumberFormat="1" applyFont="1" applyFill="1" applyBorder="1" applyAlignment="1">
      <alignment wrapText="1"/>
    </xf>
    <xf numFmtId="164" fontId="2" fillId="2" borderId="52" xfId="1" applyFont="1" applyFill="1" applyBorder="1" applyAlignment="1">
      <alignment wrapText="1"/>
    </xf>
    <xf numFmtId="164" fontId="2" fillId="2" borderId="29" xfId="0" applyNumberFormat="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0" fontId="2" fillId="2" borderId="9" xfId="2" applyNumberFormat="1" applyFont="1" applyFill="1" applyBorder="1" applyAlignment="1" applyProtection="1">
      <alignment wrapText="1"/>
    </xf>
    <xf numFmtId="164" fontId="14" fillId="0" borderId="0" xfId="1" applyFont="1" applyBorder="1" applyAlignment="1">
      <alignment wrapText="1"/>
    </xf>
    <xf numFmtId="164" fontId="0" fillId="0" borderId="0" xfId="1" applyFont="1" applyBorder="1" applyAlignment="1">
      <alignment wrapText="1"/>
    </xf>
    <xf numFmtId="164" fontId="0" fillId="0" borderId="0" xfId="1" applyFont="1" applyFill="1" applyBorder="1" applyAlignment="1">
      <alignment wrapText="1"/>
    </xf>
    <xf numFmtId="164" fontId="2" fillId="3" borderId="0" xfId="1" applyFont="1" applyFill="1" applyBorder="1" applyAlignment="1" applyProtection="1">
      <alignment vertical="center" wrapText="1"/>
      <protection locked="0"/>
    </xf>
    <xf numFmtId="164" fontId="2" fillId="3" borderId="0" xfId="1" applyFont="1" applyFill="1" applyBorder="1" applyAlignment="1">
      <alignment vertical="center" wrapText="1"/>
    </xf>
    <xf numFmtId="164" fontId="2" fillId="3" borderId="0" xfId="1" applyFont="1" applyFill="1" applyBorder="1" applyAlignment="1" applyProtection="1">
      <alignment horizontal="right" vertical="center" wrapText="1"/>
      <protection locked="0"/>
    </xf>
    <xf numFmtId="164" fontId="2" fillId="0" borderId="0" xfId="1" applyFont="1" applyFill="1" applyBorder="1" applyAlignment="1">
      <alignment vertical="center" wrapText="1"/>
    </xf>
    <xf numFmtId="164" fontId="17" fillId="8" borderId="3" xfId="0" applyNumberFormat="1" applyFont="1" applyFill="1" applyBorder="1" applyAlignment="1">
      <alignment horizontal="center"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vertical="center" wrapText="1"/>
    </xf>
    <xf numFmtId="164" fontId="12" fillId="3" borderId="0" xfId="1" applyFont="1" applyFill="1" applyBorder="1" applyAlignment="1">
      <alignment horizontal="left" wrapText="1"/>
    </xf>
    <xf numFmtId="164" fontId="2" fillId="2" borderId="28"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0" fontId="2" fillId="2" borderId="5" xfId="0" applyFont="1" applyFill="1" applyBorder="1" applyAlignment="1">
      <alignment horizontal="center" vertical="center" wrapText="1"/>
    </xf>
    <xf numFmtId="164" fontId="14" fillId="3" borderId="0" xfId="1" applyFont="1" applyFill="1" applyBorder="1" applyAlignment="1">
      <alignment wrapText="1"/>
    </xf>
    <xf numFmtId="164" fontId="0" fillId="3" borderId="0" xfId="1" applyFont="1" applyFill="1" applyBorder="1" applyAlignment="1">
      <alignment wrapText="1"/>
    </xf>
    <xf numFmtId="164" fontId="2" fillId="3" borderId="3" xfId="1" applyFont="1" applyFill="1" applyBorder="1" applyAlignment="1" applyProtection="1">
      <alignment horizontal="center" vertical="center" wrapText="1"/>
    </xf>
    <xf numFmtId="164" fontId="17" fillId="9" borderId="3" xfId="0" applyNumberFormat="1" applyFont="1" applyFill="1" applyBorder="1" applyAlignment="1">
      <alignment horizontal="center" vertical="center" wrapText="1"/>
    </xf>
    <xf numFmtId="16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164" fontId="1" fillId="0" borderId="3" xfId="1" applyFont="1" applyBorder="1" applyAlignment="1" applyProtection="1">
      <alignment horizontal="center" vertical="center"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1" fillId="2" borderId="3" xfId="0" applyFont="1" applyFill="1" applyBorder="1" applyAlignment="1">
      <alignment vertical="center" wrapText="1"/>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4"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0" fontId="1" fillId="0" borderId="39" xfId="0" applyFont="1" applyBorder="1" applyAlignment="1" applyProtection="1">
      <alignment horizontal="left" vertical="top" wrapText="1"/>
      <protection locked="0"/>
    </xf>
    <xf numFmtId="16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3" fontId="1" fillId="3" borderId="2" xfId="0" applyNumberFormat="1" applyFont="1" applyFill="1" applyBorder="1" applyAlignment="1" applyProtection="1">
      <alignment vertical="center" wrapText="1"/>
      <protection locked="0"/>
    </xf>
    <xf numFmtId="3" fontId="1" fillId="3" borderId="3" xfId="0" applyNumberFormat="1"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164" fontId="1" fillId="0" borderId="0" xfId="1" applyFont="1" applyFill="1" applyBorder="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9" xfId="0" applyNumberFormat="1" applyFont="1" applyBorder="1" applyAlignment="1" applyProtection="1">
      <alignment wrapText="1"/>
      <protection locked="0"/>
    </xf>
    <xf numFmtId="164" fontId="1" fillId="3" borderId="39"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164" fontId="1" fillId="2" borderId="39" xfId="0" applyNumberFormat="1" applyFont="1" applyFill="1" applyBorder="1" applyAlignment="1">
      <alignment wrapText="1"/>
    </xf>
    <xf numFmtId="164" fontId="1" fillId="3" borderId="0" xfId="1" applyFont="1" applyFill="1" applyBorder="1" applyAlignment="1" applyProtection="1">
      <alignment vertical="center" wrapText="1"/>
    </xf>
    <xf numFmtId="164" fontId="1" fillId="2" borderId="3" xfId="0" applyNumberFormat="1" applyFont="1" applyFill="1" applyBorder="1" applyAlignment="1">
      <alignment wrapText="1"/>
    </xf>
    <xf numFmtId="164" fontId="1" fillId="2" borderId="8" xfId="1" applyFont="1" applyFill="1" applyBorder="1" applyAlignment="1" applyProtection="1">
      <alignment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164" fontId="1" fillId="0" borderId="3" xfId="1" applyFont="1" applyFill="1" applyBorder="1" applyAlignment="1" applyProtection="1">
      <alignment vertical="center" wrapText="1"/>
      <protection locked="0"/>
    </xf>
    <xf numFmtId="164" fontId="1"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17" fillId="0" borderId="3" xfId="0" applyNumberFormat="1" applyFont="1" applyBorder="1" applyAlignment="1">
      <alignment horizontal="center" vertical="center" wrapText="1"/>
    </xf>
    <xf numFmtId="9" fontId="1" fillId="0" borderId="3" xfId="2" applyFont="1" applyFill="1" applyBorder="1" applyAlignment="1" applyProtection="1">
      <alignment horizontal="center" vertical="center" wrapText="1"/>
      <protection locked="0"/>
    </xf>
    <xf numFmtId="49" fontId="1" fillId="0" borderId="3" xfId="1" applyNumberFormat="1" applyFont="1" applyFill="1" applyBorder="1" applyAlignment="1" applyProtection="1">
      <alignment horizontal="left" wrapText="1"/>
      <protection locked="0"/>
    </xf>
    <xf numFmtId="164" fontId="1" fillId="0" borderId="0" xfId="0" applyNumberFormat="1" applyFont="1" applyAlignment="1">
      <alignment vertical="center"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164" fontId="2" fillId="2" borderId="34" xfId="0" applyNumberFormat="1" applyFont="1" applyFill="1" applyBorder="1" applyAlignment="1">
      <alignment wrapText="1"/>
    </xf>
    <xf numFmtId="0" fontId="1" fillId="0" borderId="3" xfId="0" applyFont="1" applyBorder="1" applyAlignment="1" applyProtection="1">
      <alignment vertical="center" wrapText="1"/>
      <protection locked="0"/>
    </xf>
    <xf numFmtId="9" fontId="1" fillId="0" borderId="3" xfId="2" applyFont="1" applyFill="1" applyBorder="1" applyAlignment="1" applyProtection="1">
      <alignment vertical="center" wrapText="1"/>
      <protection locked="0"/>
    </xf>
    <xf numFmtId="164" fontId="26" fillId="3" borderId="3" xfId="1" applyFont="1" applyFill="1" applyBorder="1" applyAlignment="1" applyProtection="1">
      <alignment horizontal="left" vertical="center" wrapText="1"/>
      <protection locked="0"/>
    </xf>
    <xf numFmtId="164" fontId="26" fillId="0" borderId="3" xfId="1" applyFont="1" applyFill="1" applyBorder="1" applyAlignment="1" applyProtection="1">
      <alignment horizontal="left" vertical="center" wrapText="1"/>
      <protection locked="0"/>
    </xf>
    <xf numFmtId="49" fontId="26" fillId="3" borderId="3" xfId="1" applyNumberFormat="1" applyFont="1" applyFill="1" applyBorder="1" applyAlignment="1" applyProtection="1">
      <alignment horizontal="left" vertical="center" wrapText="1"/>
      <protection locked="0"/>
    </xf>
    <xf numFmtId="164" fontId="26" fillId="3" borderId="3" xfId="1" applyFont="1" applyFill="1" applyBorder="1" applyAlignment="1" applyProtection="1">
      <alignment vertical="center" wrapText="1"/>
      <protection locked="0"/>
    </xf>
    <xf numFmtId="49" fontId="28" fillId="3" borderId="3" xfId="3" applyNumberFormat="1" applyFont="1" applyFill="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27" fillId="0" borderId="3" xfId="0" applyFont="1" applyBorder="1" applyAlignment="1" applyProtection="1">
      <alignment horizontal="left" vertical="top" wrapText="1"/>
      <protection locked="0"/>
    </xf>
    <xf numFmtId="0" fontId="31" fillId="0" borderId="0" xfId="0" applyFont="1" applyAlignment="1" applyProtection="1">
      <alignment wrapText="1"/>
      <protection locked="0"/>
    </xf>
    <xf numFmtId="164" fontId="33" fillId="0" borderId="3" xfId="1" applyFont="1" applyBorder="1" applyAlignment="1" applyProtection="1">
      <alignment horizontal="center" vertical="center" wrapText="1"/>
      <protection locked="0"/>
    </xf>
    <xf numFmtId="0" fontId="32" fillId="0" borderId="0" xfId="0" applyFont="1" applyAlignment="1" applyProtection="1">
      <alignment horizontal="right" vertical="center"/>
      <protection locked="0"/>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49" fontId="1" fillId="3" borderId="4"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2"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31" xfId="1" applyFont="1" applyFill="1" applyBorder="1" applyAlignment="1" applyProtection="1">
      <alignment horizontal="center" vertical="center" wrapText="1"/>
    </xf>
    <xf numFmtId="164"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4" fontId="2" fillId="2" borderId="5" xfId="1" applyFont="1" applyFill="1" applyBorder="1" applyAlignment="1" applyProtection="1">
      <alignment horizontal="center" vertical="center" wrapText="1"/>
      <protection locked="0"/>
    </xf>
    <xf numFmtId="164"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6" xfId="0" applyNumberFormat="1" applyFont="1" applyFill="1" applyBorder="1" applyAlignment="1">
      <alignment horizontal="center"/>
    </xf>
    <xf numFmtId="164" fontId="3" fillId="2" borderId="46" xfId="0" applyNumberFormat="1" applyFont="1" applyFill="1" applyBorder="1" applyAlignment="1">
      <alignment horizontal="center"/>
    </xf>
    <xf numFmtId="16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4">
    <cellStyle name="Comma" xfId="3" builtinId="3"/>
    <cellStyle name="Currency" xfId="1" builtinId="4"/>
    <cellStyle name="Normal" xfId="0" builtinId="0"/>
    <cellStyle name="Per 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trawally@intracen.org" id="{2470D5AB-0924-48BE-B7AC-0A2B820D6221}" userId="S::urn:spo:guest#btrawally@intracen.org::" providerId="AD"/>
  <person displayName="Kenmoe, Elvis Michel" id="{157CF859-34F6-4389-9628-6F39584E71F2}" userId="S::me.kenmoe@unesco.org::d9fee908-a8ec-4502-bcfa-197ad6cd5901" providerId="AD"/>
  <person displayName="Joanne Bruce" id="{3FFC8B1E-46BE-4ADD-939C-E5753CDDBD0C}" userId="S::joanne.bruce@undp.org::dc3a7f3b-db3a-4953-a65f-bd542a86c7fe" providerId="AD"/>
  <person displayName="Masauko Chiomba" id="{9AE5E7AE-D45F-4945-B8A7-2455488A476F}" userId="S::masauko.chiomba@undp.org::a4c1ca5b-ad4e-4d10-811a-87089155fb18" providerId="AD"/>
  <person displayName="Elvis Michel Kenmoe" id="{86F5AC6B-13E6-4FF1-A0BA-7B4278121FC0}" userId="S::me.kenmoe_unesco.org#ext#@undp.onmicrosoft.com::f0f773e4-5aa3-4f0a-97f9-5c357378391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74" dT="2024-11-26T14:39:38.28" personId="{3FFC8B1E-46BE-4ADD-939C-E5753CDDBD0C}" id="{2CD97A0D-7131-43B4-BB06-7D25E76ABCA0}">
    <text/>
  </threadedComment>
  <threadedComment ref="I174" dT="2025-05-19T21:42:43.32" personId="{2470D5AB-0924-48BE-B7AC-0A2B820D6221}" id="{188304A0-8C6A-4AFD-8A0E-65A691102B37}" parentId="{2CD97A0D-7131-43B4-BB06-7D25E76ABCA0}">
    <text>ITC 110972.58</text>
  </threadedComment>
  <threadedComment ref="I174" dT="2025-05-21T12:27:06.87" personId="{86F5AC6B-13E6-4FF1-A0BA-7B4278121FC0}" id="{5AF72171-29D4-4194-924D-8DE15AC9DC4E}" parentId="{2CD97A0D-7131-43B4-BB06-7D25E76ABCA0}">
    <text>UNESCO: 84614.39</text>
  </threadedComment>
  <threadedComment ref="I174" dT="2025-06-02T20:55:02.33" personId="{3FFC8B1E-46BE-4ADD-939C-E5753CDDBD0C}" id="{3EE24F97-E189-4162-9A76-B2B8FD437F06}" parentId="{2CD97A0D-7131-43B4-BB06-7D25E76ABCA0}">
    <text>UNDP - 222,728.19
UNESCO - 84614.39
ITC - 110972.58</text>
  </threadedComment>
  <threadedComment ref="I174" dT="2025-11-14T08:51:37.74" personId="{9AE5E7AE-D45F-4945-B8A7-2455488A476F}" id="{D54E7956-0572-4615-BB2F-BC2F7343714D}" parentId="{2CD97A0D-7131-43B4-BB06-7D25E76ABCA0}">
    <text>UNDP 266,701.08</text>
  </threadedComment>
  <threadedComment ref="I174" dT="2025-11-17T11:22:34.73" personId="{157CF859-34F6-4389-9628-6F39584E71F2}" id="{DD0BF9D4-0C0B-4CD4-B8B3-63052211DB08}" parentId="{2CD97A0D-7131-43B4-BB06-7D25E76ABCA0}">
    <text>UNESCO has now spent a total $102500.00</text>
  </threadedComment>
  <threadedComment ref="I174" dT="2025-11-17T14:27:11.45" personId="{9AE5E7AE-D45F-4945-B8A7-2455488A476F}" id="{BC9A8A06-3DBC-41E8-B3CF-D424784BB008}" parentId="{2CD97A0D-7131-43B4-BB06-7D25E76ABCA0}">
    <text>ITC 133,933.51</text>
  </threadedComment>
  <threadedComment ref="I175" dT="2024-11-26T14:46:09.49" personId="{3FFC8B1E-46BE-4ADD-939C-E5753CDDBD0C}" id="{859B164A-91CC-453A-AF70-91F54998314B}">
    <text/>
  </threadedComment>
  <threadedComment ref="I175" dT="2025-06-02T20:57:39.39" personId="{3FFC8B1E-46BE-4ADD-939C-E5753CDDBD0C}" id="{EF1032B4-5A6D-4F71-82C9-FC9EDC432360}" parentId="{859B164A-91CC-453A-AF70-91F54998314B}">
    <text>UNESCO -24,708.36
UNDP - 127,779.28</text>
  </threadedComment>
  <threadedComment ref="I175" dT="2025-11-14T08:50:58.48" personId="{9AE5E7AE-D45F-4945-B8A7-2455488A476F}" id="{CDA99F78-10FB-4029-B195-A904695F83D7}" parentId="{859B164A-91CC-453A-AF70-91F54998314B}">
    <text>UNDP 209,063.58</text>
  </threadedComment>
  <threadedComment ref="I175" dT="2025-11-17T13:43:43.27" personId="{9AE5E7AE-D45F-4945-B8A7-2455488A476F}" id="{AC622870-281A-4207-83CC-39148741BEB9}" parentId="{859B164A-91CC-453A-AF70-91F54998314B}">
    <text>UNESCO 17,654.43</text>
  </threadedComment>
  <threadedComment ref="I175" dT="2025-11-18T09:59:50.69" personId="{9AE5E7AE-D45F-4945-B8A7-2455488A476F}" id="{1B4BBBE6-8427-48D5-92D9-48A26642741E}" parentId="{859B164A-91CC-453A-AF70-91F54998314B}">
    <text>UNESCO revised 18,154.43</text>
  </threadedComment>
  <threadedComment ref="I175" dT="2025-11-18T11:18:15.44" personId="{9AE5E7AE-D45F-4945-B8A7-2455488A476F}" id="{EA6F712B-9CE8-45FA-B435-E8F97E8515EC}" parentId="{859B164A-91CC-453A-AF70-91F54998314B}">
    <text>UNESCO INDIRECT COST 40159.28</text>
  </threadedComment>
  <threadedComment ref="I176" dT="2025-06-02T21:05:00.18" personId="{3FFC8B1E-46BE-4ADD-939C-E5753CDDBD0C}" id="{286EDB38-9164-4460-A5EA-BF616AC23AD7}">
    <text>UNDP - 12,314.26</text>
  </threadedComment>
  <threadedComment ref="I176" dT="2025-11-14T08:49:59.80" personId="{9AE5E7AE-D45F-4945-B8A7-2455488A476F}" id="{94FC5ACC-88EC-4A6D-8195-7F1153251AC7}" parentId="{286EDB38-9164-4460-A5EA-BF616AC23AD7}">
    <text>UNDP 15,090.43</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topLeftCell="A9" zoomScale="80" zoomScaleNormal="80" workbookViewId="0"/>
  </sheetViews>
  <sheetFormatPr defaultRowHeight="14.4" x14ac:dyDescent="0.3"/>
  <cols>
    <col min="2" max="2" width="127.33203125" customWidth="1"/>
  </cols>
  <sheetData>
    <row r="2" spans="2:5" ht="36.75" customHeight="1" thickBot="1" x14ac:dyDescent="0.35">
      <c r="B2" s="217" t="s">
        <v>0</v>
      </c>
      <c r="C2" s="217"/>
      <c r="D2" s="217"/>
      <c r="E2" s="217"/>
    </row>
    <row r="3" spans="2:5" ht="295.5" customHeight="1" thickBot="1" x14ac:dyDescent="0.35">
      <c r="B3" s="138"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21"/>
  <sheetViews>
    <sheetView showGridLines="0" showZeros="0" tabSelected="1" topLeftCell="A110" zoomScale="80" zoomScaleNormal="80" workbookViewId="0">
      <selection activeCell="L175" sqref="L175"/>
    </sheetView>
  </sheetViews>
  <sheetFormatPr defaultColWidth="9.33203125" defaultRowHeight="14.4" x14ac:dyDescent="0.3"/>
  <cols>
    <col min="1" max="1" width="9.33203125" style="20"/>
    <col min="2" max="2" width="23.88671875" style="20" customWidth="1"/>
    <col min="3" max="3" width="32.44140625" style="20" customWidth="1"/>
    <col min="4" max="4" width="17.5546875" style="20" customWidth="1"/>
    <col min="5" max="5" width="13.33203125" style="20" bestFit="1" customWidth="1"/>
    <col min="6" max="6" width="13.77734375" style="20" customWidth="1"/>
    <col min="7" max="7" width="15" style="20" customWidth="1"/>
    <col min="8" max="8" width="14.77734375" style="20" customWidth="1"/>
    <col min="9" max="9" width="22.44140625" style="111" customWidth="1"/>
    <col min="10" max="10" width="43.6640625" style="131" customWidth="1"/>
    <col min="11" max="11" width="30.33203125" style="20" customWidth="1"/>
    <col min="12" max="12" width="18.6640625" style="20" customWidth="1"/>
    <col min="13" max="13" width="9.33203125" style="20"/>
    <col min="14" max="14" width="17.6640625" style="20" customWidth="1"/>
    <col min="15" max="15" width="26.44140625" style="20" customWidth="1"/>
    <col min="16" max="16" width="22.44140625" style="20" customWidth="1"/>
    <col min="17" max="17" width="29.6640625" style="20" customWidth="1"/>
    <col min="18" max="18" width="23.44140625" style="20" customWidth="1"/>
    <col min="19" max="19" width="18.44140625" style="20" customWidth="1"/>
    <col min="20" max="20" width="17.44140625" style="20" customWidth="1"/>
    <col min="21" max="21" width="25.33203125" style="20" customWidth="1"/>
    <col min="22" max="16384" width="9.33203125" style="20"/>
  </cols>
  <sheetData>
    <row r="1" spans="1:12" ht="30.75" customHeight="1" x14ac:dyDescent="0.85">
      <c r="B1" s="217" t="s">
        <v>0</v>
      </c>
      <c r="C1" s="217"/>
      <c r="D1" s="217"/>
      <c r="E1" s="217"/>
      <c r="F1" s="18"/>
      <c r="G1" s="18"/>
      <c r="H1" s="19"/>
      <c r="I1" s="110"/>
      <c r="J1" s="130"/>
      <c r="K1" s="19"/>
    </row>
    <row r="2" spans="1:12" ht="16.5" customHeight="1" x14ac:dyDescent="0.5">
      <c r="B2" s="220" t="s">
        <v>2</v>
      </c>
      <c r="C2" s="220"/>
      <c r="D2" s="220"/>
      <c r="E2" s="220"/>
      <c r="F2" s="139"/>
      <c r="G2" s="139"/>
      <c r="H2" s="139"/>
      <c r="I2" s="120"/>
      <c r="J2" s="120"/>
    </row>
    <row r="4" spans="1:12" ht="119.25" customHeight="1" x14ac:dyDescent="0.3">
      <c r="B4" s="136" t="s">
        <v>3</v>
      </c>
      <c r="C4" s="136" t="s">
        <v>4</v>
      </c>
      <c r="D4" s="51" t="s">
        <v>650</v>
      </c>
      <c r="E4" s="51" t="s">
        <v>651</v>
      </c>
      <c r="F4" s="51" t="s">
        <v>652</v>
      </c>
      <c r="G4" s="74" t="s">
        <v>5</v>
      </c>
      <c r="H4" s="136" t="s">
        <v>6</v>
      </c>
      <c r="I4" s="136" t="s">
        <v>7</v>
      </c>
      <c r="J4" s="136" t="s">
        <v>8</v>
      </c>
      <c r="K4" s="136" t="s">
        <v>9</v>
      </c>
      <c r="L4" s="26"/>
    </row>
    <row r="5" spans="1:12" ht="51" customHeight="1" x14ac:dyDescent="0.3">
      <c r="B5" s="72" t="s">
        <v>10</v>
      </c>
      <c r="C5" s="227" t="s">
        <v>11</v>
      </c>
      <c r="D5" s="228"/>
      <c r="E5" s="228"/>
      <c r="F5" s="228"/>
      <c r="G5" s="228"/>
      <c r="H5" s="228"/>
      <c r="I5" s="228"/>
      <c r="J5" s="228"/>
      <c r="K5" s="229"/>
      <c r="L5" s="9"/>
    </row>
    <row r="6" spans="1:12" ht="51" customHeight="1" x14ac:dyDescent="0.3">
      <c r="B6" s="72" t="s">
        <v>12</v>
      </c>
      <c r="C6" s="230" t="s">
        <v>13</v>
      </c>
      <c r="D6" s="231"/>
      <c r="E6" s="231"/>
      <c r="F6" s="231"/>
      <c r="G6" s="231"/>
      <c r="H6" s="231"/>
      <c r="I6" s="231"/>
      <c r="J6" s="231"/>
      <c r="K6" s="232"/>
      <c r="L6" s="28"/>
    </row>
    <row r="7" spans="1:12" ht="89.7" customHeight="1" x14ac:dyDescent="0.3">
      <c r="B7" s="145" t="s">
        <v>14</v>
      </c>
      <c r="C7" s="142" t="s">
        <v>15</v>
      </c>
      <c r="D7" s="141">
        <v>40000</v>
      </c>
      <c r="E7" s="141"/>
      <c r="F7" s="141"/>
      <c r="G7" s="146">
        <f>SUM(D7:F7)</f>
        <v>40000</v>
      </c>
      <c r="H7" s="147">
        <v>0.4</v>
      </c>
      <c r="I7" s="141">
        <v>40089.160000000003</v>
      </c>
      <c r="J7" s="207" t="s">
        <v>16</v>
      </c>
      <c r="K7" s="149"/>
      <c r="L7" s="150"/>
    </row>
    <row r="8" spans="1:12" ht="147.6" customHeight="1" x14ac:dyDescent="0.3">
      <c r="B8" s="145" t="s">
        <v>17</v>
      </c>
      <c r="C8" s="142" t="s">
        <v>18</v>
      </c>
      <c r="D8" s="141">
        <v>25000</v>
      </c>
      <c r="E8" s="141"/>
      <c r="F8" s="141"/>
      <c r="G8" s="146">
        <f t="shared" ref="G8:G14" si="0">SUM(D8:F8)</f>
        <v>25000</v>
      </c>
      <c r="H8" s="147">
        <v>0.4</v>
      </c>
      <c r="I8" s="141">
        <v>27382.07</v>
      </c>
      <c r="J8" s="211" t="s">
        <v>19</v>
      </c>
      <c r="K8" s="149"/>
      <c r="L8" s="150"/>
    </row>
    <row r="9" spans="1:12" ht="147" customHeight="1" x14ac:dyDescent="0.3">
      <c r="B9" s="145" t="s">
        <v>20</v>
      </c>
      <c r="C9" s="142" t="s">
        <v>21</v>
      </c>
      <c r="D9" s="141">
        <v>50000</v>
      </c>
      <c r="E9" s="141"/>
      <c r="F9" s="141"/>
      <c r="G9" s="146">
        <f t="shared" si="0"/>
        <v>50000</v>
      </c>
      <c r="H9" s="147">
        <v>0.5</v>
      </c>
      <c r="I9" s="141">
        <v>64411.75</v>
      </c>
      <c r="J9" s="212" t="s">
        <v>22</v>
      </c>
      <c r="K9" s="149"/>
      <c r="L9" s="150"/>
    </row>
    <row r="10" spans="1:12" ht="93.6" x14ac:dyDescent="0.3">
      <c r="B10" s="145" t="s">
        <v>23</v>
      </c>
      <c r="C10" s="214" t="s">
        <v>24</v>
      </c>
      <c r="D10" s="141">
        <v>25000</v>
      </c>
      <c r="E10" s="141"/>
      <c r="F10" s="141"/>
      <c r="G10" s="146">
        <f t="shared" si="0"/>
        <v>25000</v>
      </c>
      <c r="H10" s="147">
        <v>0.6</v>
      </c>
      <c r="I10" s="141">
        <v>24266.98</v>
      </c>
      <c r="J10" s="148" t="s">
        <v>25</v>
      </c>
      <c r="K10" s="149"/>
      <c r="L10" s="150"/>
    </row>
    <row r="11" spans="1:12" ht="15.6" x14ac:dyDescent="0.3">
      <c r="B11" s="145" t="s">
        <v>26</v>
      </c>
      <c r="C11" s="142"/>
      <c r="D11" s="141"/>
      <c r="E11" s="141"/>
      <c r="F11" s="141"/>
      <c r="G11" s="146">
        <f t="shared" si="0"/>
        <v>0</v>
      </c>
      <c r="H11" s="147"/>
      <c r="I11" s="141"/>
      <c r="J11" s="148"/>
      <c r="K11" s="149"/>
      <c r="L11" s="150"/>
    </row>
    <row r="12" spans="1:12" ht="15.6" x14ac:dyDescent="0.3">
      <c r="B12" s="145" t="s">
        <v>27</v>
      </c>
      <c r="C12" s="142"/>
      <c r="D12" s="141"/>
      <c r="E12" s="141"/>
      <c r="F12" s="141"/>
      <c r="G12" s="146">
        <f t="shared" si="0"/>
        <v>0</v>
      </c>
      <c r="H12" s="147"/>
      <c r="I12" s="141"/>
      <c r="J12" s="148"/>
      <c r="K12" s="149"/>
      <c r="L12" s="150"/>
    </row>
    <row r="13" spans="1:12" ht="15.6" x14ac:dyDescent="0.3">
      <c r="B13" s="145" t="s">
        <v>28</v>
      </c>
      <c r="C13" s="151"/>
      <c r="D13" s="148"/>
      <c r="E13" s="148"/>
      <c r="F13" s="148"/>
      <c r="G13" s="146">
        <f t="shared" si="0"/>
        <v>0</v>
      </c>
      <c r="H13" s="152"/>
      <c r="I13" s="148"/>
      <c r="J13" s="148"/>
      <c r="K13" s="153"/>
      <c r="L13" s="150"/>
    </row>
    <row r="14" spans="1:12" ht="15.6" x14ac:dyDescent="0.3">
      <c r="A14" s="21"/>
      <c r="B14" s="145" t="s">
        <v>29</v>
      </c>
      <c r="C14" s="151"/>
      <c r="D14" s="148"/>
      <c r="E14" s="148"/>
      <c r="F14" s="148"/>
      <c r="G14" s="146">
        <f t="shared" si="0"/>
        <v>0</v>
      </c>
      <c r="H14" s="152"/>
      <c r="I14" s="148"/>
      <c r="J14" s="148"/>
      <c r="K14" s="153"/>
    </row>
    <row r="15" spans="1:12" ht="15.6" x14ac:dyDescent="0.3">
      <c r="A15" s="21"/>
      <c r="C15" s="72" t="s">
        <v>30</v>
      </c>
      <c r="D15" s="10">
        <f>SUM(D7:D14)</f>
        <v>140000</v>
      </c>
      <c r="E15" s="10">
        <f>SUM(E7:E14)</f>
        <v>0</v>
      </c>
      <c r="F15" s="10">
        <f>SUM(F7:F14)</f>
        <v>0</v>
      </c>
      <c r="G15" s="10">
        <f>SUM(G7:G14)</f>
        <v>140000</v>
      </c>
      <c r="H15" s="10">
        <f>(H7*G7)+(H8*G8)+(H9*G9)+(H10*G10)+(H11*G11)+(H12*G12)+(H13*G13)+(H14*G14)</f>
        <v>66000</v>
      </c>
      <c r="I15" s="10">
        <f>SUM(I7:I14)</f>
        <v>156149.96000000002</v>
      </c>
      <c r="J15" s="132"/>
      <c r="K15" s="153"/>
      <c r="L15" s="29"/>
    </row>
    <row r="16" spans="1:12" ht="51" customHeight="1" x14ac:dyDescent="0.3">
      <c r="A16" s="21"/>
      <c r="B16" s="72" t="s">
        <v>31</v>
      </c>
      <c r="C16" s="221" t="s">
        <v>32</v>
      </c>
      <c r="D16" s="222"/>
      <c r="E16" s="222"/>
      <c r="F16" s="222"/>
      <c r="G16" s="222"/>
      <c r="H16" s="222"/>
      <c r="I16" s="222"/>
      <c r="J16" s="222"/>
      <c r="K16" s="223"/>
      <c r="L16" s="28"/>
    </row>
    <row r="17" spans="1:12" ht="93.6" x14ac:dyDescent="0.3">
      <c r="B17" s="145" t="s">
        <v>33</v>
      </c>
      <c r="C17" s="142" t="s">
        <v>34</v>
      </c>
      <c r="D17" s="196">
        <v>50521</v>
      </c>
      <c r="E17" s="196"/>
      <c r="F17" s="196"/>
      <c r="G17" s="146">
        <f>SUM(D17:F17)</f>
        <v>50521</v>
      </c>
      <c r="H17" s="199">
        <v>0.6</v>
      </c>
      <c r="I17" s="196">
        <v>15821.36</v>
      </c>
      <c r="J17" s="208" t="s">
        <v>35</v>
      </c>
      <c r="K17" s="200"/>
      <c r="L17" s="150"/>
    </row>
    <row r="18" spans="1:12" ht="124.8" x14ac:dyDescent="0.3">
      <c r="A18" s="21"/>
      <c r="B18" s="145" t="s">
        <v>36</v>
      </c>
      <c r="C18" s="142" t="s">
        <v>37</v>
      </c>
      <c r="D18" s="141">
        <v>26320.36</v>
      </c>
      <c r="E18" s="141"/>
      <c r="F18" s="141"/>
      <c r="G18" s="146">
        <f t="shared" ref="G18:G24" si="1">SUM(D18:F18)</f>
        <v>26320.36</v>
      </c>
      <c r="H18" s="147">
        <v>0.5</v>
      </c>
      <c r="I18" s="141">
        <v>27836.620000000003</v>
      </c>
      <c r="J18" s="207" t="s">
        <v>38</v>
      </c>
      <c r="K18" s="149"/>
      <c r="L18" s="150"/>
    </row>
    <row r="19" spans="1:12" ht="202.8" x14ac:dyDescent="0.3">
      <c r="A19" s="21"/>
      <c r="B19" s="145" t="s">
        <v>39</v>
      </c>
      <c r="C19" s="142" t="s">
        <v>40</v>
      </c>
      <c r="D19" s="141">
        <v>25000</v>
      </c>
      <c r="E19" s="141"/>
      <c r="F19" s="141"/>
      <c r="G19" s="146">
        <f t="shared" si="1"/>
        <v>25000</v>
      </c>
      <c r="H19" s="147">
        <v>0.4</v>
      </c>
      <c r="I19" s="141" t="s">
        <v>41</v>
      </c>
      <c r="J19" s="207" t="s">
        <v>42</v>
      </c>
      <c r="K19" s="149"/>
      <c r="L19" s="150"/>
    </row>
    <row r="20" spans="1:12" ht="62.4" x14ac:dyDescent="0.3">
      <c r="A20" s="21"/>
      <c r="B20" s="145" t="s">
        <v>43</v>
      </c>
      <c r="C20" s="142" t="s">
        <v>44</v>
      </c>
      <c r="D20" s="141">
        <v>45000</v>
      </c>
      <c r="E20" s="141"/>
      <c r="F20" s="141"/>
      <c r="G20" s="146">
        <f t="shared" si="1"/>
        <v>45000</v>
      </c>
      <c r="H20" s="147">
        <v>0.4</v>
      </c>
      <c r="I20" s="141">
        <v>46529.69</v>
      </c>
      <c r="J20" s="207" t="s">
        <v>45</v>
      </c>
      <c r="K20" s="149"/>
      <c r="L20" s="150"/>
    </row>
    <row r="21" spans="1:12" ht="107.7" customHeight="1" x14ac:dyDescent="0.3">
      <c r="A21" s="21"/>
      <c r="B21" s="145" t="s">
        <v>46</v>
      </c>
      <c r="C21" s="142" t="s">
        <v>47</v>
      </c>
      <c r="D21" s="141">
        <v>13000</v>
      </c>
      <c r="E21" s="141"/>
      <c r="F21" s="141"/>
      <c r="G21" s="146">
        <f t="shared" si="1"/>
        <v>13000</v>
      </c>
      <c r="H21" s="147">
        <v>0.6</v>
      </c>
      <c r="I21" s="141">
        <v>14726.35</v>
      </c>
      <c r="J21" s="207" t="s">
        <v>48</v>
      </c>
      <c r="K21" s="149"/>
      <c r="L21" s="150"/>
    </row>
    <row r="22" spans="1:12" ht="218.4" x14ac:dyDescent="0.3">
      <c r="B22" s="145" t="s">
        <v>49</v>
      </c>
      <c r="C22" s="213" t="s">
        <v>50</v>
      </c>
      <c r="D22" s="196">
        <v>10000</v>
      </c>
      <c r="E22" s="196"/>
      <c r="F22" s="196"/>
      <c r="G22" s="146">
        <f t="shared" si="1"/>
        <v>10000</v>
      </c>
      <c r="H22" s="199">
        <v>0.2</v>
      </c>
      <c r="I22" s="216">
        <v>2106.77</v>
      </c>
      <c r="J22" s="196"/>
      <c r="K22" s="200"/>
      <c r="L22" s="150"/>
    </row>
    <row r="23" spans="1:12" ht="15.6" x14ac:dyDescent="0.3">
      <c r="A23" s="21"/>
      <c r="B23" s="145" t="s">
        <v>51</v>
      </c>
      <c r="C23" s="151"/>
      <c r="D23" s="148"/>
      <c r="E23" s="148"/>
      <c r="F23" s="148"/>
      <c r="G23" s="146">
        <f t="shared" si="1"/>
        <v>0</v>
      </c>
      <c r="H23" s="152"/>
      <c r="I23" s="148"/>
      <c r="J23" s="148"/>
      <c r="K23" s="153"/>
      <c r="L23" s="150"/>
    </row>
    <row r="24" spans="1:12" ht="15.6" x14ac:dyDescent="0.3">
      <c r="A24" s="21"/>
      <c r="B24" s="145" t="s">
        <v>52</v>
      </c>
      <c r="C24" s="151"/>
      <c r="D24" s="148"/>
      <c r="E24" s="148"/>
      <c r="F24" s="148"/>
      <c r="G24" s="146">
        <f t="shared" si="1"/>
        <v>0</v>
      </c>
      <c r="H24" s="152"/>
      <c r="I24" s="148"/>
      <c r="J24" s="148"/>
      <c r="K24" s="153"/>
      <c r="L24" s="150"/>
    </row>
    <row r="25" spans="1:12" ht="15.6" x14ac:dyDescent="0.3">
      <c r="A25" s="21"/>
      <c r="C25" s="72" t="s">
        <v>30</v>
      </c>
      <c r="D25" s="13">
        <f>SUM(D17:D24)</f>
        <v>169841.36</v>
      </c>
      <c r="E25" s="13">
        <f>SUM(E17:E24)</f>
        <v>0</v>
      </c>
      <c r="F25" s="13">
        <f>SUM(F17:F24)</f>
        <v>0</v>
      </c>
      <c r="G25" s="13">
        <f>SUM(G17:G24)</f>
        <v>169841.36</v>
      </c>
      <c r="H25" s="10">
        <f>(H17*G17)+(H18*G18)+(H19*G19)+(H20*G20)+(H21*G21)+(H22*G22)+(H23*G23)+(H24*G24)</f>
        <v>81272.78</v>
      </c>
      <c r="I25" s="10">
        <f>SUM(I17:I24)</f>
        <v>107020.79000000002</v>
      </c>
      <c r="J25" s="132"/>
      <c r="K25" s="153"/>
      <c r="L25" s="29"/>
    </row>
    <row r="26" spans="1:12" ht="51" customHeight="1" x14ac:dyDescent="0.3">
      <c r="A26" s="21"/>
      <c r="B26" s="72" t="s">
        <v>53</v>
      </c>
      <c r="C26" s="221"/>
      <c r="D26" s="222"/>
      <c r="E26" s="222"/>
      <c r="F26" s="222"/>
      <c r="G26" s="222"/>
      <c r="H26" s="222"/>
      <c r="I26" s="222"/>
      <c r="J26" s="222"/>
      <c r="K26" s="223"/>
      <c r="L26" s="28"/>
    </row>
    <row r="27" spans="1:12" ht="15.6" x14ac:dyDescent="0.3">
      <c r="A27" s="21"/>
      <c r="B27" s="145" t="s">
        <v>54</v>
      </c>
      <c r="C27" s="142"/>
      <c r="D27" s="141"/>
      <c r="E27" s="141"/>
      <c r="F27" s="141"/>
      <c r="G27" s="146">
        <f>SUM(D27:F27)</f>
        <v>0</v>
      </c>
      <c r="H27" s="147"/>
      <c r="I27" s="141"/>
      <c r="J27" s="148"/>
      <c r="K27" s="149"/>
      <c r="L27" s="150"/>
    </row>
    <row r="28" spans="1:12" ht="15.6" x14ac:dyDescent="0.3">
      <c r="A28" s="21"/>
      <c r="B28" s="145" t="s">
        <v>55</v>
      </c>
      <c r="C28" s="142"/>
      <c r="D28" s="141"/>
      <c r="E28" s="141"/>
      <c r="F28" s="141"/>
      <c r="G28" s="146">
        <f t="shared" ref="G28:G34" si="2">SUM(D28:F28)</f>
        <v>0</v>
      </c>
      <c r="H28" s="147"/>
      <c r="I28" s="141"/>
      <c r="J28" s="148"/>
      <c r="K28" s="149"/>
      <c r="L28" s="150"/>
    </row>
    <row r="29" spans="1:12" ht="15.6" x14ac:dyDescent="0.3">
      <c r="A29" s="21"/>
      <c r="B29" s="145" t="s">
        <v>56</v>
      </c>
      <c r="C29" s="142"/>
      <c r="D29" s="141"/>
      <c r="E29" s="141"/>
      <c r="F29" s="141"/>
      <c r="G29" s="146">
        <f t="shared" si="2"/>
        <v>0</v>
      </c>
      <c r="H29" s="147"/>
      <c r="I29" s="141"/>
      <c r="J29" s="148"/>
      <c r="K29" s="149"/>
      <c r="L29" s="150"/>
    </row>
    <row r="30" spans="1:12" ht="15.6" x14ac:dyDescent="0.3">
      <c r="A30" s="21"/>
      <c r="B30" s="145" t="s">
        <v>57</v>
      </c>
      <c r="C30" s="142"/>
      <c r="D30" s="141"/>
      <c r="E30" s="141"/>
      <c r="F30" s="141"/>
      <c r="G30" s="146">
        <f t="shared" si="2"/>
        <v>0</v>
      </c>
      <c r="H30" s="147"/>
      <c r="I30" s="141"/>
      <c r="J30" s="148"/>
      <c r="K30" s="149"/>
      <c r="L30" s="150"/>
    </row>
    <row r="31" spans="1:12" s="21" customFormat="1" ht="15.6" x14ac:dyDescent="0.3">
      <c r="B31" s="145" t="s">
        <v>58</v>
      </c>
      <c r="C31" s="142"/>
      <c r="D31" s="141"/>
      <c r="E31" s="141"/>
      <c r="F31" s="141"/>
      <c r="G31" s="146">
        <f t="shared" si="2"/>
        <v>0</v>
      </c>
      <c r="H31" s="147"/>
      <c r="I31" s="141"/>
      <c r="J31" s="148"/>
      <c r="K31" s="149"/>
      <c r="L31" s="150"/>
    </row>
    <row r="32" spans="1:12" s="21" customFormat="1" ht="15.6" x14ac:dyDescent="0.3">
      <c r="B32" s="145" t="s">
        <v>59</v>
      </c>
      <c r="C32" s="142"/>
      <c r="D32" s="141"/>
      <c r="E32" s="141"/>
      <c r="F32" s="141"/>
      <c r="G32" s="146">
        <f t="shared" si="2"/>
        <v>0</v>
      </c>
      <c r="H32" s="147"/>
      <c r="I32" s="141"/>
      <c r="J32" s="148"/>
      <c r="K32" s="149"/>
      <c r="L32" s="150"/>
    </row>
    <row r="33" spans="1:12" s="21" customFormat="1" ht="15.6" x14ac:dyDescent="0.3">
      <c r="A33" s="20"/>
      <c r="B33" s="145" t="s">
        <v>60</v>
      </c>
      <c r="C33" s="151"/>
      <c r="D33" s="148"/>
      <c r="E33" s="148"/>
      <c r="F33" s="148"/>
      <c r="G33" s="146">
        <f t="shared" si="2"/>
        <v>0</v>
      </c>
      <c r="H33" s="152"/>
      <c r="I33" s="148"/>
      <c r="J33" s="148"/>
      <c r="K33" s="153"/>
      <c r="L33" s="150"/>
    </row>
    <row r="34" spans="1:12" ht="15.6" x14ac:dyDescent="0.3">
      <c r="B34" s="145" t="s">
        <v>61</v>
      </c>
      <c r="C34" s="151"/>
      <c r="D34" s="148"/>
      <c r="E34" s="148"/>
      <c r="F34" s="148"/>
      <c r="G34" s="146">
        <f t="shared" si="2"/>
        <v>0</v>
      </c>
      <c r="H34" s="152"/>
      <c r="I34" s="148"/>
      <c r="J34" s="148"/>
      <c r="K34" s="153"/>
      <c r="L34" s="150"/>
    </row>
    <row r="35" spans="1:12" ht="15.6" x14ac:dyDescent="0.3">
      <c r="C35" s="72" t="s">
        <v>30</v>
      </c>
      <c r="D35" s="13">
        <f>SUM(D27:D34)</f>
        <v>0</v>
      </c>
      <c r="E35" s="13">
        <f>SUM(E27:E34)</f>
        <v>0</v>
      </c>
      <c r="F35" s="13">
        <f>SUM(F27:F34)</f>
        <v>0</v>
      </c>
      <c r="G35" s="13">
        <f>SUM(G27:G34)</f>
        <v>0</v>
      </c>
      <c r="H35" s="10">
        <f>(H27*G27)+(H28*G28)+(H29*G29)+(H30*G30)+(H31*G31)+(H32*G32)+(H33*G33)+(H34*G34)</f>
        <v>0</v>
      </c>
      <c r="I35" s="10">
        <f>SUM(I27:I34)</f>
        <v>0</v>
      </c>
      <c r="J35" s="132"/>
      <c r="K35" s="153"/>
      <c r="L35" s="29"/>
    </row>
    <row r="36" spans="1:12" ht="51" customHeight="1" x14ac:dyDescent="0.3">
      <c r="B36" s="72" t="s">
        <v>62</v>
      </c>
      <c r="C36" s="221"/>
      <c r="D36" s="222"/>
      <c r="E36" s="222"/>
      <c r="F36" s="222"/>
      <c r="G36" s="222"/>
      <c r="H36" s="222"/>
      <c r="I36" s="222"/>
      <c r="J36" s="222"/>
      <c r="K36" s="223"/>
      <c r="L36" s="28"/>
    </row>
    <row r="37" spans="1:12" ht="15.6" x14ac:dyDescent="0.3">
      <c r="B37" s="145" t="s">
        <v>63</v>
      </c>
      <c r="C37" s="142"/>
      <c r="D37" s="141"/>
      <c r="E37" s="141"/>
      <c r="F37" s="141"/>
      <c r="G37" s="146">
        <f>SUM(D37:F37)</f>
        <v>0</v>
      </c>
      <c r="H37" s="147"/>
      <c r="I37" s="141"/>
      <c r="J37" s="148"/>
      <c r="K37" s="149"/>
      <c r="L37" s="150"/>
    </row>
    <row r="38" spans="1:12" ht="15.6" x14ac:dyDescent="0.3">
      <c r="B38" s="145" t="s">
        <v>64</v>
      </c>
      <c r="C38" s="142"/>
      <c r="D38" s="141"/>
      <c r="E38" s="141"/>
      <c r="F38" s="141"/>
      <c r="G38" s="146">
        <f t="shared" ref="G38:G44" si="3">SUM(D38:F38)</f>
        <v>0</v>
      </c>
      <c r="H38" s="147"/>
      <c r="I38" s="141"/>
      <c r="J38" s="148"/>
      <c r="K38" s="149"/>
      <c r="L38" s="150"/>
    </row>
    <row r="39" spans="1:12" ht="15.6" x14ac:dyDescent="0.3">
      <c r="B39" s="145" t="s">
        <v>65</v>
      </c>
      <c r="C39" s="142"/>
      <c r="D39" s="141"/>
      <c r="E39" s="141"/>
      <c r="F39" s="141"/>
      <c r="G39" s="146">
        <f t="shared" si="3"/>
        <v>0</v>
      </c>
      <c r="H39" s="147"/>
      <c r="I39" s="141"/>
      <c r="J39" s="148"/>
      <c r="K39" s="149"/>
      <c r="L39" s="150"/>
    </row>
    <row r="40" spans="1:12" ht="15.6" x14ac:dyDescent="0.3">
      <c r="B40" s="145" t="s">
        <v>66</v>
      </c>
      <c r="C40" s="142"/>
      <c r="D40" s="141"/>
      <c r="E40" s="141"/>
      <c r="F40" s="141"/>
      <c r="G40" s="146">
        <f t="shared" si="3"/>
        <v>0</v>
      </c>
      <c r="H40" s="147"/>
      <c r="I40" s="141"/>
      <c r="J40" s="148"/>
      <c r="K40" s="149"/>
      <c r="L40" s="150"/>
    </row>
    <row r="41" spans="1:12" ht="15.6" x14ac:dyDescent="0.3">
      <c r="B41" s="145" t="s">
        <v>67</v>
      </c>
      <c r="C41" s="142"/>
      <c r="D41" s="141"/>
      <c r="E41" s="141"/>
      <c r="F41" s="141"/>
      <c r="G41" s="146">
        <f t="shared" si="3"/>
        <v>0</v>
      </c>
      <c r="H41" s="147"/>
      <c r="I41" s="141"/>
      <c r="J41" s="148"/>
      <c r="K41" s="149"/>
      <c r="L41" s="150"/>
    </row>
    <row r="42" spans="1:12" ht="15.6" x14ac:dyDescent="0.3">
      <c r="A42" s="21"/>
      <c r="B42" s="145" t="s">
        <v>68</v>
      </c>
      <c r="C42" s="142"/>
      <c r="D42" s="141"/>
      <c r="E42" s="141"/>
      <c r="F42" s="141"/>
      <c r="G42" s="146">
        <f t="shared" si="3"/>
        <v>0</v>
      </c>
      <c r="H42" s="147"/>
      <c r="I42" s="141"/>
      <c r="J42" s="148"/>
      <c r="K42" s="149"/>
      <c r="L42" s="150"/>
    </row>
    <row r="43" spans="1:12" s="21" customFormat="1" ht="15.6" x14ac:dyDescent="0.3">
      <c r="A43" s="20"/>
      <c r="B43" s="145" t="s">
        <v>69</v>
      </c>
      <c r="C43" s="151"/>
      <c r="D43" s="148"/>
      <c r="E43" s="148"/>
      <c r="F43" s="148"/>
      <c r="G43" s="146">
        <f t="shared" si="3"/>
        <v>0</v>
      </c>
      <c r="H43" s="152"/>
      <c r="I43" s="148"/>
      <c r="J43" s="148"/>
      <c r="K43" s="153"/>
      <c r="L43" s="150"/>
    </row>
    <row r="44" spans="1:12" ht="15.6" x14ac:dyDescent="0.3">
      <c r="B44" s="145" t="s">
        <v>70</v>
      </c>
      <c r="C44" s="151"/>
      <c r="D44" s="148"/>
      <c r="E44" s="148"/>
      <c r="F44" s="148"/>
      <c r="G44" s="146">
        <f t="shared" si="3"/>
        <v>0</v>
      </c>
      <c r="H44" s="152"/>
      <c r="I44" s="148"/>
      <c r="J44" s="148"/>
      <c r="K44" s="153"/>
      <c r="L44" s="150"/>
    </row>
    <row r="45" spans="1:12" ht="15.6" x14ac:dyDescent="0.3">
      <c r="C45" s="72" t="s">
        <v>30</v>
      </c>
      <c r="D45" s="10">
        <f>SUM(D37:D44)</f>
        <v>0</v>
      </c>
      <c r="E45" s="10">
        <f>SUM(E37:E44)</f>
        <v>0</v>
      </c>
      <c r="F45" s="10">
        <f>SUM(F37:F44)</f>
        <v>0</v>
      </c>
      <c r="G45" s="10">
        <f>SUM(G37:G44)</f>
        <v>0</v>
      </c>
      <c r="H45" s="10">
        <f>(H37*G37)+(H38*G38)+(H39*G39)+(H40*G40)+(H41*G41)+(H42*G42)+(H43*G43)+(H44*G44)</f>
        <v>0</v>
      </c>
      <c r="I45" s="10">
        <f>SUM(I37:I44)</f>
        <v>0</v>
      </c>
      <c r="J45" s="132"/>
      <c r="K45" s="153"/>
      <c r="L45" s="29"/>
    </row>
    <row r="46" spans="1:12" ht="15.6" x14ac:dyDescent="0.3">
      <c r="B46" s="154"/>
      <c r="C46" s="155"/>
      <c r="D46" s="156"/>
      <c r="E46" s="156"/>
      <c r="F46" s="156"/>
      <c r="G46" s="156"/>
      <c r="H46" s="156"/>
      <c r="I46" s="156"/>
      <c r="J46" s="156"/>
      <c r="K46" s="156"/>
      <c r="L46" s="150"/>
    </row>
    <row r="47" spans="1:12" ht="51" customHeight="1" x14ac:dyDescent="0.3">
      <c r="B47" s="72" t="s">
        <v>71</v>
      </c>
      <c r="C47" s="224" t="s">
        <v>72</v>
      </c>
      <c r="D47" s="225"/>
      <c r="E47" s="225"/>
      <c r="F47" s="225"/>
      <c r="G47" s="225"/>
      <c r="H47" s="225"/>
      <c r="I47" s="225"/>
      <c r="J47" s="225"/>
      <c r="K47" s="226"/>
      <c r="L47" s="9"/>
    </row>
    <row r="48" spans="1:12" ht="51" customHeight="1" x14ac:dyDescent="0.3">
      <c r="B48" s="72" t="s">
        <v>73</v>
      </c>
      <c r="C48" s="221" t="s">
        <v>74</v>
      </c>
      <c r="D48" s="222"/>
      <c r="E48" s="222"/>
      <c r="F48" s="222"/>
      <c r="G48" s="222"/>
      <c r="H48" s="222"/>
      <c r="I48" s="222"/>
      <c r="J48" s="222"/>
      <c r="K48" s="223"/>
      <c r="L48" s="28"/>
    </row>
    <row r="49" spans="1:12" ht="156" x14ac:dyDescent="0.3">
      <c r="B49" s="145" t="s">
        <v>75</v>
      </c>
      <c r="C49" s="142" t="s">
        <v>76</v>
      </c>
      <c r="D49" s="141"/>
      <c r="E49" s="196">
        <v>190000</v>
      </c>
      <c r="F49" s="141"/>
      <c r="G49" s="146">
        <f>SUM(D49:F49)</f>
        <v>190000</v>
      </c>
      <c r="H49" s="147">
        <v>0.6</v>
      </c>
      <c r="I49" s="196">
        <v>189945.99</v>
      </c>
      <c r="J49" s="207" t="s">
        <v>77</v>
      </c>
      <c r="K49" s="149"/>
      <c r="L49" s="150"/>
    </row>
    <row r="50" spans="1:12" ht="93.6" x14ac:dyDescent="0.3">
      <c r="B50" s="145" t="s">
        <v>78</v>
      </c>
      <c r="C50" s="142" t="s">
        <v>79</v>
      </c>
      <c r="D50" s="141"/>
      <c r="E50" s="196">
        <v>19000</v>
      </c>
      <c r="F50" s="141"/>
      <c r="G50" s="146">
        <f t="shared" ref="G50:G56" si="4">SUM(D50:F50)</f>
        <v>19000</v>
      </c>
      <c r="H50" s="147">
        <v>0.4</v>
      </c>
      <c r="I50" s="196">
        <v>18942.04</v>
      </c>
      <c r="J50" s="207" t="s">
        <v>80</v>
      </c>
      <c r="K50" s="149"/>
      <c r="L50" s="150"/>
    </row>
    <row r="51" spans="1:12" ht="93.6" x14ac:dyDescent="0.3">
      <c r="B51" s="145" t="s">
        <v>81</v>
      </c>
      <c r="C51" s="142" t="s">
        <v>82</v>
      </c>
      <c r="D51" s="141"/>
      <c r="E51" s="196">
        <v>50000</v>
      </c>
      <c r="F51" s="141"/>
      <c r="G51" s="146">
        <f t="shared" si="4"/>
        <v>50000</v>
      </c>
      <c r="H51" s="147">
        <v>0.4</v>
      </c>
      <c r="I51" s="196">
        <v>49475.9</v>
      </c>
      <c r="J51" s="207" t="s">
        <v>83</v>
      </c>
      <c r="K51" s="149"/>
      <c r="L51" s="150"/>
    </row>
    <row r="52" spans="1:12" ht="127.2" customHeight="1" x14ac:dyDescent="0.3">
      <c r="B52" s="145" t="s">
        <v>84</v>
      </c>
      <c r="C52" s="142" t="s">
        <v>85</v>
      </c>
      <c r="D52" s="141"/>
      <c r="E52" s="196">
        <v>25000</v>
      </c>
      <c r="F52" s="141"/>
      <c r="G52" s="146">
        <f t="shared" si="4"/>
        <v>25000</v>
      </c>
      <c r="H52" s="147">
        <v>0.6</v>
      </c>
      <c r="I52" s="196">
        <v>24923.18</v>
      </c>
      <c r="J52" s="209" t="s">
        <v>86</v>
      </c>
      <c r="K52" s="149"/>
      <c r="L52" s="150"/>
    </row>
    <row r="53" spans="1:12" ht="124.8" x14ac:dyDescent="0.3">
      <c r="B53" s="145" t="s">
        <v>87</v>
      </c>
      <c r="C53" s="142" t="s">
        <v>88</v>
      </c>
      <c r="D53" s="141"/>
      <c r="E53" s="196">
        <v>46000</v>
      </c>
      <c r="F53" s="141"/>
      <c r="G53" s="146">
        <f t="shared" si="4"/>
        <v>46000</v>
      </c>
      <c r="H53" s="147">
        <v>0.6</v>
      </c>
      <c r="I53" s="196">
        <v>42115.74</v>
      </c>
      <c r="J53" s="210" t="s">
        <v>89</v>
      </c>
      <c r="K53" s="149"/>
      <c r="L53" s="150"/>
    </row>
    <row r="54" spans="1:12" ht="15.6" hidden="1" x14ac:dyDescent="0.3">
      <c r="B54" s="145" t="s">
        <v>90</v>
      </c>
      <c r="C54" s="142"/>
      <c r="D54" s="141"/>
      <c r="E54" s="141"/>
      <c r="F54" s="141"/>
      <c r="G54" s="146">
        <f t="shared" si="4"/>
        <v>0</v>
      </c>
      <c r="H54" s="147"/>
      <c r="I54" s="196"/>
      <c r="J54" s="148"/>
      <c r="K54" s="149"/>
      <c r="L54" s="150"/>
    </row>
    <row r="55" spans="1:12" ht="15.6" hidden="1" x14ac:dyDescent="0.3">
      <c r="A55" s="21"/>
      <c r="B55" s="145" t="s">
        <v>91</v>
      </c>
      <c r="C55" s="151"/>
      <c r="D55" s="148"/>
      <c r="E55" s="148"/>
      <c r="F55" s="148"/>
      <c r="G55" s="146">
        <f t="shared" si="4"/>
        <v>0</v>
      </c>
      <c r="H55" s="152"/>
      <c r="I55" s="196"/>
      <c r="J55" s="148"/>
      <c r="K55" s="153"/>
      <c r="L55" s="150"/>
    </row>
    <row r="56" spans="1:12" s="21" customFormat="1" ht="15.6" hidden="1" x14ac:dyDescent="0.3">
      <c r="B56" s="145" t="s">
        <v>92</v>
      </c>
      <c r="C56" s="151"/>
      <c r="D56" s="148"/>
      <c r="E56" s="148"/>
      <c r="F56" s="148"/>
      <c r="G56" s="146">
        <f t="shared" si="4"/>
        <v>0</v>
      </c>
      <c r="H56" s="152"/>
      <c r="I56" s="196"/>
      <c r="J56" s="148"/>
      <c r="K56" s="153"/>
      <c r="L56" s="150"/>
    </row>
    <row r="57" spans="1:12" s="21" customFormat="1" ht="15.6" x14ac:dyDescent="0.3">
      <c r="A57" s="20"/>
      <c r="B57" s="20"/>
      <c r="C57" s="72" t="s">
        <v>30</v>
      </c>
      <c r="D57" s="10">
        <f>SUM(D49:D56)</f>
        <v>0</v>
      </c>
      <c r="E57" s="10">
        <f>SUM(E49:E56)</f>
        <v>330000</v>
      </c>
      <c r="F57" s="10">
        <f>SUM(F49:F56)</f>
        <v>0</v>
      </c>
      <c r="G57" s="13">
        <f>SUM(G49:G56)</f>
        <v>330000</v>
      </c>
      <c r="H57" s="10">
        <f>(H49*G49)+(H50*G50)+(H51*G51)+(H52*G52)+(H53*G53)+(H54*G54)+(H55*G55)+(H56*G56)</f>
        <v>184200</v>
      </c>
      <c r="I57" s="197">
        <f>SUM(I49:I56)</f>
        <v>325402.84999999998</v>
      </c>
      <c r="J57" s="132"/>
      <c r="K57" s="153"/>
      <c r="L57" s="29"/>
    </row>
    <row r="58" spans="1:12" ht="51" customHeight="1" x14ac:dyDescent="0.3">
      <c r="B58" s="72" t="s">
        <v>93</v>
      </c>
      <c r="C58" s="221" t="s">
        <v>94</v>
      </c>
      <c r="D58" s="222"/>
      <c r="E58" s="222"/>
      <c r="F58" s="222"/>
      <c r="G58" s="222"/>
      <c r="H58" s="222"/>
      <c r="I58" s="222"/>
      <c r="J58" s="222"/>
      <c r="K58" s="223"/>
      <c r="L58" s="28"/>
    </row>
    <row r="59" spans="1:12" ht="62.4" x14ac:dyDescent="0.3">
      <c r="B59" s="145" t="s">
        <v>95</v>
      </c>
      <c r="C59" s="142" t="s">
        <v>96</v>
      </c>
      <c r="D59" s="141"/>
      <c r="E59" s="196">
        <v>30000</v>
      </c>
      <c r="F59" s="141"/>
      <c r="G59" s="146">
        <f>SUM(D59:F59)</f>
        <v>30000</v>
      </c>
      <c r="H59" s="147">
        <v>0.5</v>
      </c>
      <c r="I59" s="196">
        <v>29163</v>
      </c>
      <c r="J59" s="207" t="s">
        <v>97</v>
      </c>
      <c r="K59" s="149"/>
      <c r="L59" s="150"/>
    </row>
    <row r="60" spans="1:12" ht="124.8" x14ac:dyDescent="0.3">
      <c r="B60" s="145" t="s">
        <v>98</v>
      </c>
      <c r="C60" s="142" t="s">
        <v>99</v>
      </c>
      <c r="D60" s="141"/>
      <c r="E60" s="196">
        <v>113000</v>
      </c>
      <c r="F60" s="141"/>
      <c r="G60" s="146">
        <f t="shared" ref="G60:G66" si="5">SUM(D60:F60)</f>
        <v>113000</v>
      </c>
      <c r="H60" s="147">
        <v>0.6</v>
      </c>
      <c r="I60" s="196">
        <v>135010</v>
      </c>
      <c r="J60" s="207" t="s">
        <v>100</v>
      </c>
      <c r="K60" s="149"/>
      <c r="L60" s="150"/>
    </row>
    <row r="61" spans="1:12" ht="55.2" customHeight="1" x14ac:dyDescent="0.3">
      <c r="B61" s="145" t="s">
        <v>101</v>
      </c>
      <c r="C61" s="142" t="s">
        <v>102</v>
      </c>
      <c r="D61" s="141"/>
      <c r="E61" s="196">
        <v>85000</v>
      </c>
      <c r="F61" s="141"/>
      <c r="G61" s="146">
        <f t="shared" si="5"/>
        <v>85000</v>
      </c>
      <c r="H61" s="147">
        <v>0.6</v>
      </c>
      <c r="I61" s="196">
        <v>67078.289999999994</v>
      </c>
      <c r="J61" s="207" t="s">
        <v>103</v>
      </c>
      <c r="K61" s="149"/>
      <c r="L61" s="150"/>
    </row>
    <row r="62" spans="1:12" ht="78" x14ac:dyDescent="0.3">
      <c r="B62" s="145" t="s">
        <v>104</v>
      </c>
      <c r="C62" s="142" t="s">
        <v>105</v>
      </c>
      <c r="D62" s="141"/>
      <c r="E62" s="196">
        <v>52000</v>
      </c>
      <c r="F62" s="141"/>
      <c r="G62" s="146">
        <f t="shared" si="5"/>
        <v>52000</v>
      </c>
      <c r="H62" s="147">
        <v>0.6</v>
      </c>
      <c r="I62" s="196">
        <v>48400</v>
      </c>
      <c r="J62" s="207" t="s">
        <v>106</v>
      </c>
      <c r="K62" s="149"/>
      <c r="L62" s="150"/>
    </row>
    <row r="63" spans="1:12" ht="15.6" hidden="1" x14ac:dyDescent="0.3">
      <c r="B63" s="145" t="s">
        <v>107</v>
      </c>
      <c r="C63" s="142"/>
      <c r="D63" s="141"/>
      <c r="E63" s="141"/>
      <c r="F63" s="141"/>
      <c r="G63" s="146">
        <f t="shared" si="5"/>
        <v>0</v>
      </c>
      <c r="H63" s="147"/>
      <c r="I63" s="196"/>
      <c r="J63" s="148"/>
      <c r="K63" s="149"/>
      <c r="L63" s="150"/>
    </row>
    <row r="64" spans="1:12" ht="15.6" hidden="1" x14ac:dyDescent="0.3">
      <c r="B64" s="145" t="s">
        <v>108</v>
      </c>
      <c r="C64" s="142"/>
      <c r="D64" s="141"/>
      <c r="E64" s="141"/>
      <c r="F64" s="141"/>
      <c r="G64" s="146">
        <f t="shared" si="5"/>
        <v>0</v>
      </c>
      <c r="H64" s="147"/>
      <c r="I64" s="196"/>
      <c r="J64" s="148"/>
      <c r="K64" s="149"/>
      <c r="L64" s="150"/>
    </row>
    <row r="65" spans="1:12" ht="15.6" hidden="1" x14ac:dyDescent="0.3">
      <c r="B65" s="145" t="s">
        <v>109</v>
      </c>
      <c r="C65" s="151"/>
      <c r="D65" s="148"/>
      <c r="E65" s="148"/>
      <c r="F65" s="148"/>
      <c r="G65" s="146">
        <f t="shared" si="5"/>
        <v>0</v>
      </c>
      <c r="H65" s="152"/>
      <c r="I65" s="196"/>
      <c r="J65" s="148"/>
      <c r="K65" s="153"/>
      <c r="L65" s="150"/>
    </row>
    <row r="66" spans="1:12" ht="15.6" hidden="1" x14ac:dyDescent="0.3">
      <c r="B66" s="145" t="s">
        <v>110</v>
      </c>
      <c r="C66" s="151"/>
      <c r="D66" s="148"/>
      <c r="E66" s="148"/>
      <c r="F66" s="148"/>
      <c r="G66" s="146">
        <f t="shared" si="5"/>
        <v>0</v>
      </c>
      <c r="H66" s="152"/>
      <c r="I66" s="196"/>
      <c r="J66" s="148"/>
      <c r="K66" s="153"/>
      <c r="L66" s="150"/>
    </row>
    <row r="67" spans="1:12" ht="15.6" x14ac:dyDescent="0.3">
      <c r="C67" s="72" t="s">
        <v>30</v>
      </c>
      <c r="D67" s="13">
        <f>SUM(D59:D66)</f>
        <v>0</v>
      </c>
      <c r="E67" s="13">
        <f>SUM(E59:E66)</f>
        <v>280000</v>
      </c>
      <c r="F67" s="13">
        <f>SUM(F59:F66)</f>
        <v>0</v>
      </c>
      <c r="G67" s="13">
        <f>SUM(G59:G66)</f>
        <v>280000</v>
      </c>
      <c r="H67" s="10">
        <f>(H59*G59)+(H60*G60)+(H61*G61)+(H62*G62)+(H63*G63)+(H64*G64)+(H65*G65)+(H66*G66)</f>
        <v>165000</v>
      </c>
      <c r="I67" s="198">
        <f>SUM(I59:I66)</f>
        <v>279651.28999999998</v>
      </c>
      <c r="J67" s="133"/>
      <c r="K67" s="153"/>
      <c r="L67" s="29"/>
    </row>
    <row r="68" spans="1:12" ht="51" customHeight="1" x14ac:dyDescent="0.3">
      <c r="B68" s="72" t="s">
        <v>111</v>
      </c>
      <c r="C68" s="221" t="s">
        <v>112</v>
      </c>
      <c r="D68" s="222"/>
      <c r="E68" s="222"/>
      <c r="F68" s="222"/>
      <c r="G68" s="222"/>
      <c r="H68" s="222"/>
      <c r="I68" s="222"/>
      <c r="J68" s="222"/>
      <c r="K68" s="223"/>
      <c r="L68" s="28"/>
    </row>
    <row r="69" spans="1:12" ht="140.4" x14ac:dyDescent="0.3">
      <c r="B69" s="145" t="s">
        <v>113</v>
      </c>
      <c r="C69" s="142" t="s">
        <v>114</v>
      </c>
      <c r="D69" s="141">
        <v>30000</v>
      </c>
      <c r="E69" s="141"/>
      <c r="F69" s="141"/>
      <c r="G69" s="146">
        <f>SUM(D69:F69)</f>
        <v>30000</v>
      </c>
      <c r="H69" s="147">
        <v>0.4</v>
      </c>
      <c r="I69" s="141">
        <v>22688.87</v>
      </c>
      <c r="J69" s="207" t="s">
        <v>115</v>
      </c>
      <c r="K69" s="149"/>
      <c r="L69" s="150"/>
    </row>
    <row r="70" spans="1:12" ht="62.4" x14ac:dyDescent="0.3">
      <c r="B70" s="145" t="s">
        <v>116</v>
      </c>
      <c r="C70" s="142" t="s">
        <v>117</v>
      </c>
      <c r="D70" s="141">
        <v>30000</v>
      </c>
      <c r="E70" s="141"/>
      <c r="F70" s="141"/>
      <c r="G70" s="146">
        <f t="shared" ref="G70:G76" si="6">SUM(D70:F70)</f>
        <v>30000</v>
      </c>
      <c r="H70" s="147">
        <v>0.4</v>
      </c>
      <c r="I70" s="215"/>
      <c r="J70" s="207" t="s">
        <v>118</v>
      </c>
      <c r="K70" s="149"/>
      <c r="L70" s="150"/>
    </row>
    <row r="71" spans="1:12" ht="97.2" customHeight="1" x14ac:dyDescent="0.3">
      <c r="B71" s="145" t="s">
        <v>119</v>
      </c>
      <c r="C71" s="142" t="s">
        <v>120</v>
      </c>
      <c r="D71" s="141">
        <v>100000</v>
      </c>
      <c r="E71" s="141"/>
      <c r="F71" s="141"/>
      <c r="G71" s="146">
        <f t="shared" si="6"/>
        <v>100000</v>
      </c>
      <c r="H71" s="147">
        <v>0.5</v>
      </c>
      <c r="I71" s="141">
        <v>0</v>
      </c>
      <c r="J71" s="207" t="s">
        <v>121</v>
      </c>
      <c r="K71" s="149"/>
      <c r="L71" s="150"/>
    </row>
    <row r="72" spans="1:12" ht="107.7" customHeight="1" x14ac:dyDescent="0.3">
      <c r="A72" s="21"/>
      <c r="B72" s="145" t="s">
        <v>122</v>
      </c>
      <c r="C72" s="143" t="s">
        <v>123</v>
      </c>
      <c r="D72" s="141">
        <v>30000</v>
      </c>
      <c r="E72" s="141"/>
      <c r="F72" s="141"/>
      <c r="G72" s="146">
        <f t="shared" si="6"/>
        <v>30000</v>
      </c>
      <c r="H72" s="147">
        <v>0.6</v>
      </c>
      <c r="I72" s="141">
        <v>0</v>
      </c>
      <c r="J72" s="207" t="s">
        <v>124</v>
      </c>
      <c r="K72" s="149"/>
      <c r="L72" s="150"/>
    </row>
    <row r="73" spans="1:12" s="21" customFormat="1" ht="62.4" x14ac:dyDescent="0.3">
      <c r="A73" s="20"/>
      <c r="B73" s="145" t="s">
        <v>125</v>
      </c>
      <c r="C73" s="142" t="s">
        <v>126</v>
      </c>
      <c r="D73" s="141">
        <v>10000</v>
      </c>
      <c r="E73" s="141"/>
      <c r="F73" s="141"/>
      <c r="G73" s="146">
        <f t="shared" si="6"/>
        <v>10000</v>
      </c>
      <c r="H73" s="147">
        <v>0.4</v>
      </c>
      <c r="I73" s="141">
        <v>0</v>
      </c>
      <c r="J73" s="207" t="s">
        <v>127</v>
      </c>
      <c r="K73" s="149"/>
      <c r="L73" s="150"/>
    </row>
    <row r="74" spans="1:12" ht="15.6" hidden="1" x14ac:dyDescent="0.3">
      <c r="B74" s="145" t="s">
        <v>128</v>
      </c>
      <c r="C74" s="157"/>
      <c r="D74" s="141"/>
      <c r="E74" s="141"/>
      <c r="F74" s="141"/>
      <c r="G74" s="146">
        <f t="shared" si="6"/>
        <v>0</v>
      </c>
      <c r="H74" s="147"/>
      <c r="I74" s="141"/>
      <c r="J74" s="148"/>
      <c r="K74" s="149"/>
      <c r="L74" s="150"/>
    </row>
    <row r="75" spans="1:12" ht="15.6" hidden="1" x14ac:dyDescent="0.3">
      <c r="B75" s="145" t="s">
        <v>129</v>
      </c>
      <c r="C75" s="151"/>
      <c r="D75" s="148"/>
      <c r="E75" s="148"/>
      <c r="F75" s="148"/>
      <c r="G75" s="146">
        <f t="shared" si="6"/>
        <v>0</v>
      </c>
      <c r="H75" s="152"/>
      <c r="I75" s="148"/>
      <c r="J75" s="148"/>
      <c r="K75" s="153"/>
      <c r="L75" s="150"/>
    </row>
    <row r="76" spans="1:12" ht="15.6" hidden="1" x14ac:dyDescent="0.3">
      <c r="B76" s="145" t="s">
        <v>130</v>
      </c>
      <c r="C76" s="151"/>
      <c r="D76" s="148"/>
      <c r="E76" s="148"/>
      <c r="F76" s="148"/>
      <c r="G76" s="146">
        <f t="shared" si="6"/>
        <v>0</v>
      </c>
      <c r="H76" s="152"/>
      <c r="I76" s="148"/>
      <c r="J76" s="148"/>
      <c r="K76" s="153"/>
      <c r="L76" s="150"/>
    </row>
    <row r="77" spans="1:12" ht="15.6" x14ac:dyDescent="0.3">
      <c r="C77" s="72" t="s">
        <v>30</v>
      </c>
      <c r="D77" s="13">
        <f>SUM(D69:D76)</f>
        <v>200000</v>
      </c>
      <c r="E77" s="13">
        <f>SUM(E69:E76)</f>
        <v>0</v>
      </c>
      <c r="F77" s="13">
        <f>SUM(F69:F76)</f>
        <v>0</v>
      </c>
      <c r="G77" s="13">
        <f>SUM(G69:G76)</f>
        <v>200000</v>
      </c>
      <c r="H77" s="10">
        <f>(H69*G69)+(H70*G70)+(H71*G71)+(H72*G72)+(H73*G73)+(H74*G74)+(H75*G75)+(H76*G76)</f>
        <v>96000</v>
      </c>
      <c r="I77" s="117">
        <f>SUM(I69:I76)</f>
        <v>22688.87</v>
      </c>
      <c r="J77" s="133"/>
      <c r="K77" s="153"/>
      <c r="L77" s="29"/>
    </row>
    <row r="78" spans="1:12" ht="51" hidden="1" customHeight="1" x14ac:dyDescent="0.3">
      <c r="B78" s="72" t="s">
        <v>131</v>
      </c>
      <c r="C78" s="221"/>
      <c r="D78" s="222"/>
      <c r="E78" s="222"/>
      <c r="F78" s="222"/>
      <c r="G78" s="222"/>
      <c r="H78" s="222"/>
      <c r="I78" s="222"/>
      <c r="J78" s="222"/>
      <c r="K78" s="223"/>
      <c r="L78" s="28"/>
    </row>
    <row r="79" spans="1:12" ht="15.6" hidden="1" x14ac:dyDescent="0.3">
      <c r="B79" s="145" t="s">
        <v>132</v>
      </c>
      <c r="C79" s="142"/>
      <c r="D79" s="141"/>
      <c r="E79" s="141"/>
      <c r="F79" s="141"/>
      <c r="G79" s="146">
        <f>SUM(D79:F79)</f>
        <v>0</v>
      </c>
      <c r="H79" s="147"/>
      <c r="I79" s="141"/>
      <c r="J79" s="148"/>
      <c r="K79" s="149"/>
      <c r="L79" s="150"/>
    </row>
    <row r="80" spans="1:12" ht="15.6" hidden="1" x14ac:dyDescent="0.3">
      <c r="B80" s="145" t="s">
        <v>133</v>
      </c>
      <c r="C80" s="142"/>
      <c r="D80" s="141"/>
      <c r="E80" s="141"/>
      <c r="F80" s="141"/>
      <c r="G80" s="146">
        <f t="shared" ref="G80:G86" si="7">SUM(D80:F80)</f>
        <v>0</v>
      </c>
      <c r="H80" s="147"/>
      <c r="I80" s="141"/>
      <c r="J80" s="148"/>
      <c r="K80" s="149"/>
      <c r="L80" s="150"/>
    </row>
    <row r="81" spans="2:12" ht="15.6" hidden="1" x14ac:dyDescent="0.3">
      <c r="B81" s="145" t="s">
        <v>134</v>
      </c>
      <c r="C81" s="142"/>
      <c r="D81" s="141"/>
      <c r="E81" s="141"/>
      <c r="F81" s="141"/>
      <c r="G81" s="146">
        <f t="shared" si="7"/>
        <v>0</v>
      </c>
      <c r="H81" s="147"/>
      <c r="I81" s="141"/>
      <c r="J81" s="148"/>
      <c r="K81" s="149"/>
      <c r="L81" s="150"/>
    </row>
    <row r="82" spans="2:12" ht="15.6" hidden="1" x14ac:dyDescent="0.3">
      <c r="B82" s="145" t="s">
        <v>135</v>
      </c>
      <c r="C82" s="142"/>
      <c r="D82" s="141"/>
      <c r="E82" s="141"/>
      <c r="F82" s="141"/>
      <c r="G82" s="146">
        <f t="shared" si="7"/>
        <v>0</v>
      </c>
      <c r="H82" s="147"/>
      <c r="I82" s="141"/>
      <c r="J82" s="148"/>
      <c r="K82" s="149"/>
      <c r="L82" s="150"/>
    </row>
    <row r="83" spans="2:12" ht="15.6" hidden="1" x14ac:dyDescent="0.3">
      <c r="B83" s="145" t="s">
        <v>136</v>
      </c>
      <c r="C83" s="142"/>
      <c r="D83" s="141"/>
      <c r="E83" s="141"/>
      <c r="F83" s="141"/>
      <c r="G83" s="146">
        <f t="shared" si="7"/>
        <v>0</v>
      </c>
      <c r="H83" s="147"/>
      <c r="I83" s="141"/>
      <c r="J83" s="148"/>
      <c r="K83" s="149"/>
      <c r="L83" s="150"/>
    </row>
    <row r="84" spans="2:12" ht="15.6" hidden="1" x14ac:dyDescent="0.3">
      <c r="B84" s="145" t="s">
        <v>137</v>
      </c>
      <c r="C84" s="142"/>
      <c r="D84" s="141"/>
      <c r="E84" s="141"/>
      <c r="F84" s="141"/>
      <c r="G84" s="146">
        <f t="shared" si="7"/>
        <v>0</v>
      </c>
      <c r="H84" s="147"/>
      <c r="I84" s="141"/>
      <c r="J84" s="148"/>
      <c r="K84" s="149"/>
      <c r="L84" s="150"/>
    </row>
    <row r="85" spans="2:12" ht="15.6" hidden="1" x14ac:dyDescent="0.3">
      <c r="B85" s="145" t="s">
        <v>138</v>
      </c>
      <c r="C85" s="151"/>
      <c r="D85" s="148"/>
      <c r="E85" s="148"/>
      <c r="F85" s="148"/>
      <c r="G85" s="146">
        <f t="shared" si="7"/>
        <v>0</v>
      </c>
      <c r="H85" s="152"/>
      <c r="I85" s="148"/>
      <c r="J85" s="148"/>
      <c r="K85" s="153"/>
      <c r="L85" s="150"/>
    </row>
    <row r="86" spans="2:12" ht="15.6" hidden="1" x14ac:dyDescent="0.3">
      <c r="B86" s="145" t="s">
        <v>139</v>
      </c>
      <c r="C86" s="151"/>
      <c r="D86" s="148"/>
      <c r="E86" s="148"/>
      <c r="F86" s="148"/>
      <c r="G86" s="146">
        <f t="shared" si="7"/>
        <v>0</v>
      </c>
      <c r="H86" s="152"/>
      <c r="I86" s="148"/>
      <c r="J86" s="148"/>
      <c r="K86" s="153"/>
      <c r="L86" s="150"/>
    </row>
    <row r="87" spans="2:12" ht="15.6" hidden="1" x14ac:dyDescent="0.3">
      <c r="C87" s="72" t="s">
        <v>30</v>
      </c>
      <c r="D87" s="10">
        <f>SUM(D79:D86)</f>
        <v>0</v>
      </c>
      <c r="E87" s="10">
        <f>SUM(E79:E86)</f>
        <v>0</v>
      </c>
      <c r="F87" s="10">
        <f>SUM(F79:F86)</f>
        <v>0</v>
      </c>
      <c r="G87" s="10">
        <f>SUM(G79:G86)</f>
        <v>0</v>
      </c>
      <c r="H87" s="10">
        <f>(H79*G79)+(H80*G80)+(H81*G81)+(H82*G82)+(H83*G83)+(H84*G84)+(H85*G85)+(H86*G86)</f>
        <v>0</v>
      </c>
      <c r="I87" s="117">
        <f>SUM(I79:I86)</f>
        <v>0</v>
      </c>
      <c r="J87" s="133"/>
      <c r="K87" s="153"/>
      <c r="L87" s="29"/>
    </row>
    <row r="88" spans="2:12" ht="15.75" customHeight="1" x14ac:dyDescent="0.3">
      <c r="B88" s="4"/>
      <c r="C88" s="154"/>
      <c r="D88" s="158"/>
      <c r="E88" s="158"/>
      <c r="F88" s="158"/>
      <c r="G88" s="158"/>
      <c r="H88" s="158"/>
      <c r="I88" s="158"/>
      <c r="J88" s="158"/>
      <c r="K88" s="154"/>
      <c r="L88" s="2"/>
    </row>
    <row r="89" spans="2:12" ht="51" customHeight="1" x14ac:dyDescent="0.3">
      <c r="B89" s="72" t="s">
        <v>140</v>
      </c>
      <c r="C89" s="224" t="s">
        <v>141</v>
      </c>
      <c r="D89" s="225"/>
      <c r="E89" s="225"/>
      <c r="F89" s="225"/>
      <c r="G89" s="225"/>
      <c r="H89" s="225"/>
      <c r="I89" s="225"/>
      <c r="J89" s="225"/>
      <c r="K89" s="226"/>
      <c r="L89" s="9"/>
    </row>
    <row r="90" spans="2:12" ht="51" customHeight="1" x14ac:dyDescent="0.3">
      <c r="B90" s="72" t="s">
        <v>142</v>
      </c>
      <c r="C90" s="221" t="s">
        <v>143</v>
      </c>
      <c r="D90" s="222"/>
      <c r="E90" s="222"/>
      <c r="F90" s="222"/>
      <c r="G90" s="222"/>
      <c r="H90" s="222"/>
      <c r="I90" s="222"/>
      <c r="J90" s="222"/>
      <c r="K90" s="223"/>
      <c r="L90" s="28"/>
    </row>
    <row r="91" spans="2:12" ht="109.2" x14ac:dyDescent="0.3">
      <c r="B91" s="145" t="s">
        <v>144</v>
      </c>
      <c r="C91" s="144" t="s">
        <v>145</v>
      </c>
      <c r="D91" s="141"/>
      <c r="E91" s="141"/>
      <c r="F91" s="141">
        <v>30000</v>
      </c>
      <c r="G91" s="146">
        <f>SUM(D91:F91)</f>
        <v>30000</v>
      </c>
      <c r="H91" s="147">
        <v>0.4</v>
      </c>
      <c r="I91" s="141">
        <v>30000</v>
      </c>
      <c r="J91" s="207" t="s">
        <v>146</v>
      </c>
      <c r="K91" s="149"/>
      <c r="L91" s="150"/>
    </row>
    <row r="92" spans="2:12" ht="62.4" x14ac:dyDescent="0.3">
      <c r="B92" s="145" t="s">
        <v>147</v>
      </c>
      <c r="C92" s="142" t="s">
        <v>148</v>
      </c>
      <c r="D92" s="141"/>
      <c r="E92" s="141"/>
      <c r="F92" s="141">
        <v>30000</v>
      </c>
      <c r="G92" s="146">
        <f t="shared" ref="G92:G98" si="8">SUM(D92:F92)</f>
        <v>30000</v>
      </c>
      <c r="H92" s="147">
        <v>0.4</v>
      </c>
      <c r="I92" s="141">
        <v>30000</v>
      </c>
      <c r="J92" s="207" t="s">
        <v>149</v>
      </c>
      <c r="K92" s="149"/>
      <c r="L92" s="150"/>
    </row>
    <row r="93" spans="2:12" ht="46.8" x14ac:dyDescent="0.3">
      <c r="B93" s="145" t="s">
        <v>150</v>
      </c>
      <c r="C93" s="142" t="s">
        <v>151</v>
      </c>
      <c r="D93" s="141"/>
      <c r="E93" s="141"/>
      <c r="F93" s="141">
        <v>35000</v>
      </c>
      <c r="G93" s="146">
        <f t="shared" si="8"/>
        <v>35000</v>
      </c>
      <c r="H93" s="147">
        <v>0.45</v>
      </c>
      <c r="I93" s="141">
        <v>25358.69</v>
      </c>
      <c r="J93" s="207" t="s">
        <v>152</v>
      </c>
      <c r="K93" s="149"/>
      <c r="L93" s="150"/>
    </row>
    <row r="94" spans="2:12" ht="62.4" x14ac:dyDescent="0.3">
      <c r="B94" s="145" t="s">
        <v>153</v>
      </c>
      <c r="C94" s="142" t="s">
        <v>154</v>
      </c>
      <c r="D94" s="141"/>
      <c r="E94" s="141"/>
      <c r="F94" s="141">
        <v>30000</v>
      </c>
      <c r="G94" s="146">
        <f t="shared" si="8"/>
        <v>30000</v>
      </c>
      <c r="H94" s="147">
        <v>0.4</v>
      </c>
      <c r="I94" s="141">
        <f>25358.69+3970.45</f>
        <v>29329.14</v>
      </c>
      <c r="J94" s="207" t="s">
        <v>152</v>
      </c>
      <c r="K94" s="149"/>
      <c r="L94" s="150"/>
    </row>
    <row r="95" spans="2:12" ht="46.8" x14ac:dyDescent="0.3">
      <c r="B95" s="145" t="s">
        <v>155</v>
      </c>
      <c r="C95" s="142" t="s">
        <v>156</v>
      </c>
      <c r="D95" s="141"/>
      <c r="E95" s="141"/>
      <c r="F95" s="141">
        <v>30000</v>
      </c>
      <c r="G95" s="146">
        <f t="shared" si="8"/>
        <v>30000</v>
      </c>
      <c r="H95" s="147">
        <v>0.45</v>
      </c>
      <c r="I95" s="141">
        <v>30000</v>
      </c>
      <c r="J95" s="207" t="s">
        <v>157</v>
      </c>
      <c r="K95" s="149"/>
      <c r="L95" s="150"/>
    </row>
    <row r="96" spans="2:12" ht="46.8" x14ac:dyDescent="0.3">
      <c r="B96" s="145" t="s">
        <v>158</v>
      </c>
      <c r="C96" s="142" t="s">
        <v>159</v>
      </c>
      <c r="D96" s="141"/>
      <c r="E96" s="141"/>
      <c r="F96" s="141">
        <v>20000</v>
      </c>
      <c r="G96" s="146">
        <f t="shared" si="8"/>
        <v>20000</v>
      </c>
      <c r="H96" s="147">
        <v>0.5</v>
      </c>
      <c r="I96" s="141">
        <v>20177.080000000002</v>
      </c>
      <c r="J96" s="207" t="s">
        <v>160</v>
      </c>
      <c r="K96" s="149"/>
      <c r="L96" s="150"/>
    </row>
    <row r="97" spans="2:12" ht="15.6" x14ac:dyDescent="0.3">
      <c r="B97" s="145" t="s">
        <v>161</v>
      </c>
      <c r="C97" s="151"/>
      <c r="D97" s="148"/>
      <c r="E97" s="148"/>
      <c r="F97" s="148"/>
      <c r="G97" s="146">
        <f t="shared" si="8"/>
        <v>0</v>
      </c>
      <c r="H97" s="152"/>
      <c r="I97" s="148"/>
      <c r="J97" s="148"/>
      <c r="K97" s="153"/>
      <c r="L97" s="150"/>
    </row>
    <row r="98" spans="2:12" ht="15.6" x14ac:dyDescent="0.3">
      <c r="B98" s="145" t="s">
        <v>162</v>
      </c>
      <c r="C98" s="151"/>
      <c r="D98" s="148"/>
      <c r="E98" s="148"/>
      <c r="F98" s="148"/>
      <c r="G98" s="146">
        <f t="shared" si="8"/>
        <v>0</v>
      </c>
      <c r="H98" s="152"/>
      <c r="I98" s="148"/>
      <c r="J98" s="148"/>
      <c r="K98" s="153"/>
      <c r="L98" s="150"/>
    </row>
    <row r="99" spans="2:12" ht="15.6" x14ac:dyDescent="0.3">
      <c r="C99" s="72" t="s">
        <v>30</v>
      </c>
      <c r="D99" s="10">
        <f>SUM(D91:D98)</f>
        <v>0</v>
      </c>
      <c r="E99" s="10">
        <f>SUM(E91:E98)</f>
        <v>0</v>
      </c>
      <c r="F99" s="10">
        <f>SUM(F91:F98)</f>
        <v>175000</v>
      </c>
      <c r="G99" s="13">
        <f>SUM(G91:G98)</f>
        <v>175000</v>
      </c>
      <c r="H99" s="10">
        <f>(H91*G91)+(H92*G92)+(H93*G93)+(H94*G94)+(H95*G95)+(H96*G96)+(H97*G97)+(H98*G98)</f>
        <v>75250</v>
      </c>
      <c r="I99" s="117">
        <f>SUM(I91:I98)</f>
        <v>164864.91000000003</v>
      </c>
      <c r="J99" s="133"/>
      <c r="K99" s="153"/>
      <c r="L99" s="29"/>
    </row>
    <row r="100" spans="2:12" ht="51" customHeight="1" x14ac:dyDescent="0.3">
      <c r="B100" s="72" t="s">
        <v>163</v>
      </c>
      <c r="C100" s="221" t="s">
        <v>164</v>
      </c>
      <c r="D100" s="222"/>
      <c r="E100" s="222"/>
      <c r="F100" s="222"/>
      <c r="G100" s="222"/>
      <c r="H100" s="222"/>
      <c r="I100" s="222"/>
      <c r="J100" s="222"/>
      <c r="K100" s="223"/>
      <c r="L100" s="28"/>
    </row>
    <row r="101" spans="2:12" ht="78" x14ac:dyDescent="0.3">
      <c r="B101" s="145" t="s">
        <v>165</v>
      </c>
      <c r="C101" s="142" t="s">
        <v>166</v>
      </c>
      <c r="D101" s="141"/>
      <c r="E101" s="141"/>
      <c r="F101" s="141">
        <v>60000</v>
      </c>
      <c r="G101" s="146">
        <f>SUM(D101:F101)</f>
        <v>60000</v>
      </c>
      <c r="H101" s="147">
        <v>0.5</v>
      </c>
      <c r="I101" s="141">
        <v>53313.09</v>
      </c>
      <c r="J101" s="207" t="s">
        <v>167</v>
      </c>
      <c r="K101" s="149"/>
      <c r="L101" s="150"/>
    </row>
    <row r="102" spans="2:12" ht="78" x14ac:dyDescent="0.3">
      <c r="B102" s="145" t="s">
        <v>168</v>
      </c>
      <c r="C102" s="142" t="s">
        <v>169</v>
      </c>
      <c r="D102" s="141"/>
      <c r="E102" s="141"/>
      <c r="F102" s="141">
        <v>60000</v>
      </c>
      <c r="G102" s="146">
        <f t="shared" ref="G102:G108" si="9">SUM(D102:F102)</f>
        <v>60000</v>
      </c>
      <c r="H102" s="147">
        <v>0.5</v>
      </c>
      <c r="I102" s="141">
        <v>48427</v>
      </c>
      <c r="J102" s="207" t="s">
        <v>170</v>
      </c>
      <c r="K102" s="149"/>
      <c r="L102" s="150"/>
    </row>
    <row r="103" spans="2:12" ht="46.8" x14ac:dyDescent="0.3">
      <c r="B103" s="145" t="s">
        <v>171</v>
      </c>
      <c r="C103" s="142" t="s">
        <v>172</v>
      </c>
      <c r="D103" s="141"/>
      <c r="E103" s="141"/>
      <c r="F103" s="141">
        <v>70000</v>
      </c>
      <c r="G103" s="146">
        <f t="shared" si="9"/>
        <v>70000</v>
      </c>
      <c r="H103" s="147">
        <v>0.55000000000000004</v>
      </c>
      <c r="I103" s="141">
        <v>69785.37</v>
      </c>
      <c r="J103" s="207" t="s">
        <v>173</v>
      </c>
      <c r="K103" s="149"/>
      <c r="L103" s="150"/>
    </row>
    <row r="104" spans="2:12" ht="15.6" x14ac:dyDescent="0.3">
      <c r="B104" s="145" t="s">
        <v>174</v>
      </c>
      <c r="C104" s="142"/>
      <c r="D104" s="141"/>
      <c r="E104" s="141"/>
      <c r="F104" s="141"/>
      <c r="G104" s="146">
        <f t="shared" si="9"/>
        <v>0</v>
      </c>
      <c r="H104" s="147"/>
      <c r="I104" s="141"/>
      <c r="J104" s="148"/>
      <c r="K104" s="149"/>
      <c r="L104" s="150"/>
    </row>
    <row r="105" spans="2:12" ht="15.6" x14ac:dyDescent="0.3">
      <c r="B105" s="145" t="s">
        <v>175</v>
      </c>
      <c r="C105" s="142"/>
      <c r="D105" s="141"/>
      <c r="E105" s="141"/>
      <c r="F105" s="141"/>
      <c r="G105" s="146">
        <f t="shared" si="9"/>
        <v>0</v>
      </c>
      <c r="H105" s="147"/>
      <c r="I105" s="141"/>
      <c r="J105" s="148"/>
      <c r="K105" s="149"/>
      <c r="L105" s="150"/>
    </row>
    <row r="106" spans="2:12" ht="15.6" x14ac:dyDescent="0.3">
      <c r="B106" s="145" t="s">
        <v>176</v>
      </c>
      <c r="C106" s="142"/>
      <c r="D106" s="141"/>
      <c r="E106" s="141"/>
      <c r="F106" s="141"/>
      <c r="G106" s="146">
        <f t="shared" si="9"/>
        <v>0</v>
      </c>
      <c r="H106" s="147"/>
      <c r="I106" s="141"/>
      <c r="J106" s="148"/>
      <c r="K106" s="149"/>
      <c r="L106" s="150"/>
    </row>
    <row r="107" spans="2:12" ht="15.6" x14ac:dyDescent="0.3">
      <c r="B107" s="145" t="s">
        <v>177</v>
      </c>
      <c r="C107" s="151"/>
      <c r="D107" s="148"/>
      <c r="E107" s="148"/>
      <c r="F107" s="148"/>
      <c r="G107" s="146">
        <f t="shared" si="9"/>
        <v>0</v>
      </c>
      <c r="H107" s="152"/>
      <c r="I107" s="148"/>
      <c r="J107" s="148"/>
      <c r="K107" s="153"/>
      <c r="L107" s="150"/>
    </row>
    <row r="108" spans="2:12" ht="15.6" x14ac:dyDescent="0.3">
      <c r="B108" s="145" t="s">
        <v>178</v>
      </c>
      <c r="C108" s="151"/>
      <c r="D108" s="148"/>
      <c r="E108" s="148"/>
      <c r="F108" s="148"/>
      <c r="G108" s="146">
        <f t="shared" si="9"/>
        <v>0</v>
      </c>
      <c r="H108" s="152"/>
      <c r="I108" s="148"/>
      <c r="J108" s="148"/>
      <c r="K108" s="153"/>
      <c r="L108" s="150"/>
    </row>
    <row r="109" spans="2:12" ht="15.6" x14ac:dyDescent="0.3">
      <c r="C109" s="72" t="s">
        <v>30</v>
      </c>
      <c r="D109" s="13">
        <f>SUM(D101:D108)</f>
        <v>0</v>
      </c>
      <c r="E109" s="13">
        <f>SUM(E101:E108)</f>
        <v>0</v>
      </c>
      <c r="F109" s="13">
        <f>SUM(F101:F108)</f>
        <v>190000</v>
      </c>
      <c r="G109" s="13">
        <f>SUM(G101:G108)</f>
        <v>190000</v>
      </c>
      <c r="H109" s="10">
        <f>(H101*G101)+(H102*G102)+(H103*G103)+(H104*G104)+(H105*G105)+(H106*G106)+(H107*G107)+(H108*G108)</f>
        <v>98500</v>
      </c>
      <c r="I109" s="117">
        <f>SUM(I101:I108)</f>
        <v>171525.46</v>
      </c>
      <c r="J109" s="133"/>
      <c r="K109" s="153"/>
      <c r="L109" s="29"/>
    </row>
    <row r="110" spans="2:12" ht="51" customHeight="1" x14ac:dyDescent="0.3">
      <c r="B110" s="72" t="s">
        <v>179</v>
      </c>
      <c r="C110" s="221" t="s">
        <v>180</v>
      </c>
      <c r="D110" s="222"/>
      <c r="E110" s="222"/>
      <c r="F110" s="222"/>
      <c r="G110" s="222"/>
      <c r="H110" s="222"/>
      <c r="I110" s="222"/>
      <c r="J110" s="222"/>
      <c r="K110" s="223"/>
      <c r="L110" s="28"/>
    </row>
    <row r="111" spans="2:12" ht="62.4" x14ac:dyDescent="0.3">
      <c r="B111" s="145" t="s">
        <v>181</v>
      </c>
      <c r="C111" s="142" t="s">
        <v>182</v>
      </c>
      <c r="D111" s="141"/>
      <c r="E111" s="141"/>
      <c r="F111" s="141">
        <v>40000</v>
      </c>
      <c r="G111" s="146">
        <f>SUM(D111:F111)</f>
        <v>40000</v>
      </c>
      <c r="H111" s="147">
        <v>0.5</v>
      </c>
      <c r="I111" s="141">
        <v>35062.980000000003</v>
      </c>
      <c r="J111" s="207" t="s">
        <v>183</v>
      </c>
      <c r="K111" s="149"/>
      <c r="L111" s="150"/>
    </row>
    <row r="112" spans="2:12" ht="78" x14ac:dyDescent="0.3">
      <c r="B112" s="145" t="s">
        <v>184</v>
      </c>
      <c r="C112" s="142" t="s">
        <v>185</v>
      </c>
      <c r="D112" s="141"/>
      <c r="E112" s="141"/>
      <c r="F112" s="141">
        <v>55000</v>
      </c>
      <c r="G112" s="146">
        <f t="shared" ref="G112:G118" si="10">SUM(D112:F112)</f>
        <v>55000</v>
      </c>
      <c r="H112" s="147">
        <v>0.45</v>
      </c>
      <c r="I112" s="141">
        <v>47993.57</v>
      </c>
      <c r="J112" s="207" t="s">
        <v>186</v>
      </c>
      <c r="K112" s="149"/>
      <c r="L112" s="150"/>
    </row>
    <row r="113" spans="2:12" ht="60" customHeight="1" x14ac:dyDescent="0.3">
      <c r="B113" s="145" t="s">
        <v>187</v>
      </c>
      <c r="C113" s="142" t="s">
        <v>188</v>
      </c>
      <c r="D113" s="141"/>
      <c r="E113" s="141"/>
      <c r="F113" s="141">
        <v>20000</v>
      </c>
      <c r="G113" s="146">
        <f t="shared" si="10"/>
        <v>20000</v>
      </c>
      <c r="H113" s="147">
        <v>0.45</v>
      </c>
      <c r="I113" s="141">
        <v>18352</v>
      </c>
      <c r="J113" s="207" t="s">
        <v>189</v>
      </c>
      <c r="K113" s="149"/>
      <c r="L113" s="150"/>
    </row>
    <row r="114" spans="2:12" ht="62.4" x14ac:dyDescent="0.3">
      <c r="B114" s="145" t="s">
        <v>190</v>
      </c>
      <c r="C114" s="142" t="s">
        <v>191</v>
      </c>
      <c r="D114" s="141"/>
      <c r="E114" s="141"/>
      <c r="F114" s="141">
        <v>25000</v>
      </c>
      <c r="G114" s="146">
        <f t="shared" si="10"/>
        <v>25000</v>
      </c>
      <c r="H114" s="147">
        <v>0.55000000000000004</v>
      </c>
      <c r="I114" s="141">
        <v>15000</v>
      </c>
      <c r="J114" s="207" t="s">
        <v>192</v>
      </c>
      <c r="K114" s="149"/>
      <c r="L114" s="150"/>
    </row>
    <row r="115" spans="2:12" ht="15.6" x14ac:dyDescent="0.3">
      <c r="B115" s="145" t="s">
        <v>193</v>
      </c>
      <c r="C115" s="142"/>
      <c r="D115" s="141"/>
      <c r="E115" s="141"/>
      <c r="F115" s="141"/>
      <c r="G115" s="146">
        <f t="shared" si="10"/>
        <v>0</v>
      </c>
      <c r="H115" s="147"/>
      <c r="I115" s="141"/>
      <c r="J115" s="148"/>
      <c r="K115" s="149"/>
      <c r="L115" s="150"/>
    </row>
    <row r="116" spans="2:12" ht="15.6" x14ac:dyDescent="0.3">
      <c r="B116" s="145" t="s">
        <v>194</v>
      </c>
      <c r="C116" s="142"/>
      <c r="D116" s="141"/>
      <c r="E116" s="141"/>
      <c r="F116" s="141"/>
      <c r="G116" s="146">
        <f t="shared" si="10"/>
        <v>0</v>
      </c>
      <c r="H116" s="147"/>
      <c r="I116" s="141"/>
      <c r="J116" s="148"/>
      <c r="K116" s="149"/>
      <c r="L116" s="150"/>
    </row>
    <row r="117" spans="2:12" ht="15.6" x14ac:dyDescent="0.3">
      <c r="B117" s="145" t="s">
        <v>195</v>
      </c>
      <c r="C117" s="151"/>
      <c r="D117" s="148"/>
      <c r="E117" s="148"/>
      <c r="F117" s="148"/>
      <c r="G117" s="146">
        <f t="shared" si="10"/>
        <v>0</v>
      </c>
      <c r="H117" s="152"/>
      <c r="I117" s="148"/>
      <c r="J117" s="148"/>
      <c r="K117" s="153"/>
      <c r="L117" s="150"/>
    </row>
    <row r="118" spans="2:12" ht="15.6" x14ac:dyDescent="0.3">
      <c r="B118" s="145" t="s">
        <v>196</v>
      </c>
      <c r="C118" s="151"/>
      <c r="D118" s="148"/>
      <c r="E118" s="148"/>
      <c r="F118" s="148"/>
      <c r="G118" s="146">
        <f t="shared" si="10"/>
        <v>0</v>
      </c>
      <c r="H118" s="152"/>
      <c r="I118" s="148"/>
      <c r="J118" s="148"/>
      <c r="K118" s="153"/>
      <c r="L118" s="150"/>
    </row>
    <row r="119" spans="2:12" ht="15.6" x14ac:dyDescent="0.3">
      <c r="C119" s="72" t="s">
        <v>30</v>
      </c>
      <c r="D119" s="13">
        <f>SUM(D111:D118)</f>
        <v>0</v>
      </c>
      <c r="E119" s="13">
        <f>SUM(E111:E118)</f>
        <v>0</v>
      </c>
      <c r="F119" s="13">
        <f>SUM(F111:F118)</f>
        <v>140000</v>
      </c>
      <c r="G119" s="13">
        <f>SUM(G111:G118)</f>
        <v>140000</v>
      </c>
      <c r="H119" s="10">
        <f>(H111*G111)+(H112*G112)+(H113*G113)+(H114*G114)+(H115*G115)+(H116*G116)+(H117*G117)+(H118*G118)</f>
        <v>67500</v>
      </c>
      <c r="I119" s="117">
        <f>SUM(I111:I118)</f>
        <v>116408.55</v>
      </c>
      <c r="J119" s="133"/>
      <c r="K119" s="153"/>
      <c r="L119" s="29"/>
    </row>
    <row r="120" spans="2:12" ht="51" customHeight="1" x14ac:dyDescent="0.3">
      <c r="B120" s="72" t="s">
        <v>197</v>
      </c>
      <c r="C120" s="221"/>
      <c r="D120" s="222"/>
      <c r="E120" s="222"/>
      <c r="F120" s="222"/>
      <c r="G120" s="222"/>
      <c r="H120" s="222"/>
      <c r="I120" s="222"/>
      <c r="J120" s="222"/>
      <c r="K120" s="223"/>
      <c r="L120" s="28"/>
    </row>
    <row r="121" spans="2:12" ht="15.6" x14ac:dyDescent="0.3">
      <c r="B121" s="145" t="s">
        <v>198</v>
      </c>
      <c r="C121" s="142"/>
      <c r="D121" s="141"/>
      <c r="E121" s="141"/>
      <c r="F121" s="141"/>
      <c r="G121" s="146">
        <f>SUM(D121:F121)</f>
        <v>0</v>
      </c>
      <c r="H121" s="147"/>
      <c r="I121" s="141"/>
      <c r="J121" s="148"/>
      <c r="K121" s="149"/>
      <c r="L121" s="150"/>
    </row>
    <row r="122" spans="2:12" ht="15.6" x14ac:dyDescent="0.3">
      <c r="B122" s="145" t="s">
        <v>199</v>
      </c>
      <c r="C122" s="142"/>
      <c r="D122" s="141"/>
      <c r="E122" s="141"/>
      <c r="F122" s="141"/>
      <c r="G122" s="146">
        <f t="shared" ref="G122:G128" si="11">SUM(D122:F122)</f>
        <v>0</v>
      </c>
      <c r="H122" s="147"/>
      <c r="I122" s="141"/>
      <c r="J122" s="148"/>
      <c r="K122" s="149"/>
      <c r="L122" s="150"/>
    </row>
    <row r="123" spans="2:12" ht="15.6" x14ac:dyDescent="0.3">
      <c r="B123" s="145" t="s">
        <v>200</v>
      </c>
      <c r="C123" s="142"/>
      <c r="D123" s="141"/>
      <c r="E123" s="141"/>
      <c r="F123" s="141"/>
      <c r="G123" s="146">
        <f t="shared" si="11"/>
        <v>0</v>
      </c>
      <c r="H123" s="147"/>
      <c r="I123" s="141"/>
      <c r="J123" s="148"/>
      <c r="K123" s="149"/>
      <c r="L123" s="150"/>
    </row>
    <row r="124" spans="2:12" ht="15.6" x14ac:dyDescent="0.3">
      <c r="B124" s="145" t="s">
        <v>201</v>
      </c>
      <c r="C124" s="142"/>
      <c r="D124" s="141"/>
      <c r="E124" s="141"/>
      <c r="F124" s="141"/>
      <c r="G124" s="146">
        <f t="shared" si="11"/>
        <v>0</v>
      </c>
      <c r="H124" s="147"/>
      <c r="I124" s="141"/>
      <c r="J124" s="148"/>
      <c r="K124" s="149"/>
      <c r="L124" s="150"/>
    </row>
    <row r="125" spans="2:12" ht="15.6" x14ac:dyDescent="0.3">
      <c r="B125" s="145" t="s">
        <v>202</v>
      </c>
      <c r="C125" s="142"/>
      <c r="D125" s="141"/>
      <c r="E125" s="141"/>
      <c r="F125" s="141"/>
      <c r="G125" s="146">
        <f t="shared" si="11"/>
        <v>0</v>
      </c>
      <c r="H125" s="147"/>
      <c r="I125" s="141"/>
      <c r="J125" s="148"/>
      <c r="K125" s="149"/>
      <c r="L125" s="150"/>
    </row>
    <row r="126" spans="2:12" ht="15.6" x14ac:dyDescent="0.3">
      <c r="B126" s="145" t="s">
        <v>203</v>
      </c>
      <c r="C126" s="142"/>
      <c r="D126" s="141"/>
      <c r="E126" s="141"/>
      <c r="F126" s="141"/>
      <c r="G126" s="146">
        <f t="shared" si="11"/>
        <v>0</v>
      </c>
      <c r="H126" s="147"/>
      <c r="I126" s="141"/>
      <c r="J126" s="148"/>
      <c r="K126" s="149"/>
      <c r="L126" s="150"/>
    </row>
    <row r="127" spans="2:12" ht="15.6" x14ac:dyDescent="0.3">
      <c r="B127" s="145" t="s">
        <v>204</v>
      </c>
      <c r="C127" s="151"/>
      <c r="D127" s="148"/>
      <c r="E127" s="148"/>
      <c r="F127" s="148"/>
      <c r="G127" s="146">
        <f t="shared" si="11"/>
        <v>0</v>
      </c>
      <c r="H127" s="152"/>
      <c r="I127" s="148"/>
      <c r="J127" s="148"/>
      <c r="K127" s="153"/>
      <c r="L127" s="150"/>
    </row>
    <row r="128" spans="2:12" ht="15.6" x14ac:dyDescent="0.3">
      <c r="B128" s="145" t="s">
        <v>205</v>
      </c>
      <c r="C128" s="151"/>
      <c r="D128" s="148"/>
      <c r="E128" s="148"/>
      <c r="F128" s="148"/>
      <c r="G128" s="146">
        <f t="shared" si="11"/>
        <v>0</v>
      </c>
      <c r="H128" s="152"/>
      <c r="I128" s="148"/>
      <c r="J128" s="148"/>
      <c r="K128" s="153"/>
      <c r="L128" s="150"/>
    </row>
    <row r="129" spans="2:12" ht="15.6" x14ac:dyDescent="0.3">
      <c r="C129" s="72" t="s">
        <v>30</v>
      </c>
      <c r="D129" s="10">
        <f>SUM(D121:D128)</f>
        <v>0</v>
      </c>
      <c r="E129" s="10">
        <f>SUM(E121:E128)</f>
        <v>0</v>
      </c>
      <c r="F129" s="10">
        <f>SUM(F121:F128)</f>
        <v>0</v>
      </c>
      <c r="G129" s="10">
        <f>SUM(G121:G128)</f>
        <v>0</v>
      </c>
      <c r="H129" s="10">
        <f>(H121*G121)+(H122*G122)+(H123*G123)+(H124*G124)+(H125*G125)+(H126*G126)+(H127*G127)+(H128*G128)</f>
        <v>0</v>
      </c>
      <c r="I129" s="117">
        <f>SUM(I121:I128)</f>
        <v>0</v>
      </c>
      <c r="J129" s="133"/>
      <c r="K129" s="153"/>
      <c r="L129" s="29"/>
    </row>
    <row r="130" spans="2:12" ht="15.75" hidden="1" customHeight="1" x14ac:dyDescent="0.3">
      <c r="B130" s="4"/>
      <c r="C130" s="154"/>
      <c r="D130" s="158"/>
      <c r="E130" s="158"/>
      <c r="F130" s="158"/>
      <c r="G130" s="158"/>
      <c r="H130" s="158"/>
      <c r="I130" s="158"/>
      <c r="J130" s="158"/>
      <c r="K130" s="159"/>
      <c r="L130" s="2"/>
    </row>
    <row r="131" spans="2:12" ht="51" hidden="1" customHeight="1" x14ac:dyDescent="0.3">
      <c r="B131" s="72" t="s">
        <v>206</v>
      </c>
      <c r="C131" s="224"/>
      <c r="D131" s="225"/>
      <c r="E131" s="225"/>
      <c r="F131" s="225"/>
      <c r="G131" s="225"/>
      <c r="H131" s="225"/>
      <c r="I131" s="225"/>
      <c r="J131" s="225"/>
      <c r="K131" s="226"/>
      <c r="L131" s="9"/>
    </row>
    <row r="132" spans="2:12" ht="51" hidden="1" customHeight="1" x14ac:dyDescent="0.3">
      <c r="B132" s="72" t="s">
        <v>207</v>
      </c>
      <c r="C132" s="221"/>
      <c r="D132" s="222"/>
      <c r="E132" s="222"/>
      <c r="F132" s="222"/>
      <c r="G132" s="222"/>
      <c r="H132" s="222"/>
      <c r="I132" s="222"/>
      <c r="J132" s="222"/>
      <c r="K132" s="223"/>
      <c r="L132" s="28"/>
    </row>
    <row r="133" spans="2:12" ht="15.6" hidden="1" x14ac:dyDescent="0.3">
      <c r="B133" s="145" t="s">
        <v>208</v>
      </c>
      <c r="C133" s="142"/>
      <c r="D133" s="141"/>
      <c r="E133" s="141"/>
      <c r="F133" s="141"/>
      <c r="G133" s="146">
        <f>SUM(D133:F133)</f>
        <v>0</v>
      </c>
      <c r="H133" s="147"/>
      <c r="I133" s="141"/>
      <c r="J133" s="148"/>
      <c r="K133" s="149"/>
      <c r="L133" s="150"/>
    </row>
    <row r="134" spans="2:12" ht="15.6" hidden="1" x14ac:dyDescent="0.3">
      <c r="B134" s="145" t="s">
        <v>209</v>
      </c>
      <c r="C134" s="142"/>
      <c r="D134" s="141"/>
      <c r="E134" s="141"/>
      <c r="F134" s="141"/>
      <c r="G134" s="146">
        <f t="shared" ref="G134:G140" si="12">SUM(D134:F134)</f>
        <v>0</v>
      </c>
      <c r="H134" s="147"/>
      <c r="I134" s="141"/>
      <c r="J134" s="148"/>
      <c r="K134" s="149"/>
      <c r="L134" s="150"/>
    </row>
    <row r="135" spans="2:12" ht="15.6" hidden="1" x14ac:dyDescent="0.3">
      <c r="B135" s="145" t="s">
        <v>210</v>
      </c>
      <c r="C135" s="142"/>
      <c r="D135" s="141"/>
      <c r="E135" s="141"/>
      <c r="F135" s="141"/>
      <c r="G135" s="146">
        <f t="shared" si="12"/>
        <v>0</v>
      </c>
      <c r="H135" s="147"/>
      <c r="I135" s="141"/>
      <c r="J135" s="148"/>
      <c r="K135" s="149"/>
      <c r="L135" s="150"/>
    </row>
    <row r="136" spans="2:12" ht="15.6" hidden="1" x14ac:dyDescent="0.3">
      <c r="B136" s="145" t="s">
        <v>211</v>
      </c>
      <c r="C136" s="142"/>
      <c r="D136" s="141"/>
      <c r="E136" s="141"/>
      <c r="F136" s="141"/>
      <c r="G136" s="146">
        <f t="shared" si="12"/>
        <v>0</v>
      </c>
      <c r="H136" s="147"/>
      <c r="I136" s="141"/>
      <c r="J136" s="148"/>
      <c r="K136" s="149"/>
      <c r="L136" s="150"/>
    </row>
    <row r="137" spans="2:12" ht="15.6" hidden="1" x14ac:dyDescent="0.3">
      <c r="B137" s="145" t="s">
        <v>212</v>
      </c>
      <c r="C137" s="142"/>
      <c r="D137" s="141"/>
      <c r="E137" s="141"/>
      <c r="F137" s="141"/>
      <c r="G137" s="146">
        <f t="shared" si="12"/>
        <v>0</v>
      </c>
      <c r="H137" s="147"/>
      <c r="I137" s="141"/>
      <c r="J137" s="148"/>
      <c r="K137" s="149"/>
      <c r="L137" s="150"/>
    </row>
    <row r="138" spans="2:12" ht="15.6" hidden="1" x14ac:dyDescent="0.3">
      <c r="B138" s="145" t="s">
        <v>213</v>
      </c>
      <c r="C138" s="142"/>
      <c r="D138" s="141"/>
      <c r="E138" s="141"/>
      <c r="F138" s="141"/>
      <c r="G138" s="146">
        <f t="shared" si="12"/>
        <v>0</v>
      </c>
      <c r="H138" s="147"/>
      <c r="I138" s="141"/>
      <c r="J138" s="148"/>
      <c r="K138" s="149"/>
      <c r="L138" s="150"/>
    </row>
    <row r="139" spans="2:12" ht="15.6" hidden="1" x14ac:dyDescent="0.3">
      <c r="B139" s="145" t="s">
        <v>214</v>
      </c>
      <c r="C139" s="151"/>
      <c r="D139" s="148"/>
      <c r="E139" s="148"/>
      <c r="F139" s="148"/>
      <c r="G139" s="146">
        <f t="shared" si="12"/>
        <v>0</v>
      </c>
      <c r="H139" s="152"/>
      <c r="I139" s="148"/>
      <c r="J139" s="148"/>
      <c r="K139" s="153"/>
      <c r="L139" s="150"/>
    </row>
    <row r="140" spans="2:12" ht="15.6" hidden="1" x14ac:dyDescent="0.3">
      <c r="B140" s="145" t="s">
        <v>215</v>
      </c>
      <c r="C140" s="151"/>
      <c r="D140" s="148"/>
      <c r="E140" s="148"/>
      <c r="F140" s="148"/>
      <c r="G140" s="146">
        <f t="shared" si="12"/>
        <v>0</v>
      </c>
      <c r="H140" s="152"/>
      <c r="I140" s="148"/>
      <c r="J140" s="148"/>
      <c r="K140" s="153"/>
      <c r="L140" s="150"/>
    </row>
    <row r="141" spans="2:12" ht="15.6" hidden="1" x14ac:dyDescent="0.3">
      <c r="C141" s="72" t="s">
        <v>30</v>
      </c>
      <c r="D141" s="10">
        <f>SUM(D133:D140)</f>
        <v>0</v>
      </c>
      <c r="E141" s="10">
        <f>SUM(E133:E140)</f>
        <v>0</v>
      </c>
      <c r="F141" s="10">
        <f>SUM(F133:F140)</f>
        <v>0</v>
      </c>
      <c r="G141" s="13">
        <f>SUM(G133:G140)</f>
        <v>0</v>
      </c>
      <c r="H141" s="10">
        <f>(H133*G133)+(H134*G134)+(H135*G135)+(H136*G136)+(H137*G137)+(H138*G138)+(H139*G139)+(H140*G140)</f>
        <v>0</v>
      </c>
      <c r="I141" s="117">
        <f>SUM(I133:I140)</f>
        <v>0</v>
      </c>
      <c r="J141" s="133"/>
      <c r="K141" s="153"/>
      <c r="L141" s="29"/>
    </row>
    <row r="142" spans="2:12" ht="51" hidden="1" customHeight="1" x14ac:dyDescent="0.3">
      <c r="B142" s="72" t="s">
        <v>216</v>
      </c>
      <c r="C142" s="221"/>
      <c r="D142" s="222"/>
      <c r="E142" s="222"/>
      <c r="F142" s="222"/>
      <c r="G142" s="222"/>
      <c r="H142" s="222"/>
      <c r="I142" s="222"/>
      <c r="J142" s="222"/>
      <c r="K142" s="223"/>
      <c r="L142" s="28"/>
    </row>
    <row r="143" spans="2:12" ht="15.6" hidden="1" x14ac:dyDescent="0.3">
      <c r="B143" s="145" t="s">
        <v>217</v>
      </c>
      <c r="C143" s="142"/>
      <c r="D143" s="141"/>
      <c r="E143" s="141"/>
      <c r="F143" s="141"/>
      <c r="G143" s="146">
        <f>SUM(D143:F143)</f>
        <v>0</v>
      </c>
      <c r="H143" s="147"/>
      <c r="I143" s="141"/>
      <c r="J143" s="148"/>
      <c r="K143" s="149"/>
      <c r="L143" s="150"/>
    </row>
    <row r="144" spans="2:12" ht="15.6" hidden="1" x14ac:dyDescent="0.3">
      <c r="B144" s="145" t="s">
        <v>218</v>
      </c>
      <c r="C144" s="142"/>
      <c r="D144" s="141"/>
      <c r="E144" s="141"/>
      <c r="F144" s="141"/>
      <c r="G144" s="146">
        <f t="shared" ref="G144:G150" si="13">SUM(D144:F144)</f>
        <v>0</v>
      </c>
      <c r="H144" s="147"/>
      <c r="I144" s="141"/>
      <c r="J144" s="148"/>
      <c r="K144" s="149"/>
      <c r="L144" s="150"/>
    </row>
    <row r="145" spans="2:12" ht="15.6" hidden="1" x14ac:dyDescent="0.3">
      <c r="B145" s="145" t="s">
        <v>219</v>
      </c>
      <c r="C145" s="142"/>
      <c r="D145" s="141"/>
      <c r="E145" s="141"/>
      <c r="F145" s="141"/>
      <c r="G145" s="146">
        <f t="shared" si="13"/>
        <v>0</v>
      </c>
      <c r="H145" s="147"/>
      <c r="I145" s="141"/>
      <c r="J145" s="148"/>
      <c r="K145" s="149"/>
      <c r="L145" s="150"/>
    </row>
    <row r="146" spans="2:12" ht="15.6" hidden="1" x14ac:dyDescent="0.3">
      <c r="B146" s="145" t="s">
        <v>220</v>
      </c>
      <c r="C146" s="142"/>
      <c r="D146" s="141"/>
      <c r="E146" s="141"/>
      <c r="F146" s="141"/>
      <c r="G146" s="146">
        <f t="shared" si="13"/>
        <v>0</v>
      </c>
      <c r="H146" s="147"/>
      <c r="I146" s="141"/>
      <c r="J146" s="148"/>
      <c r="K146" s="149"/>
      <c r="L146" s="150"/>
    </row>
    <row r="147" spans="2:12" ht="15.6" hidden="1" x14ac:dyDescent="0.3">
      <c r="B147" s="145" t="s">
        <v>221</v>
      </c>
      <c r="C147" s="142"/>
      <c r="D147" s="141"/>
      <c r="E147" s="141"/>
      <c r="F147" s="141"/>
      <c r="G147" s="146">
        <f t="shared" si="13"/>
        <v>0</v>
      </c>
      <c r="H147" s="147"/>
      <c r="I147" s="141"/>
      <c r="J147" s="148"/>
      <c r="K147" s="149"/>
      <c r="L147" s="150"/>
    </row>
    <row r="148" spans="2:12" ht="15.6" hidden="1" x14ac:dyDescent="0.3">
      <c r="B148" s="145" t="s">
        <v>222</v>
      </c>
      <c r="C148" s="142"/>
      <c r="D148" s="141"/>
      <c r="E148" s="141"/>
      <c r="F148" s="141"/>
      <c r="G148" s="146">
        <f t="shared" si="13"/>
        <v>0</v>
      </c>
      <c r="H148" s="147"/>
      <c r="I148" s="141"/>
      <c r="J148" s="148"/>
      <c r="K148" s="149"/>
      <c r="L148" s="150"/>
    </row>
    <row r="149" spans="2:12" ht="15.6" hidden="1" x14ac:dyDescent="0.3">
      <c r="B149" s="145" t="s">
        <v>223</v>
      </c>
      <c r="C149" s="151"/>
      <c r="D149" s="148"/>
      <c r="E149" s="148"/>
      <c r="F149" s="148"/>
      <c r="G149" s="146">
        <f t="shared" si="13"/>
        <v>0</v>
      </c>
      <c r="H149" s="152"/>
      <c r="I149" s="148"/>
      <c r="J149" s="148"/>
      <c r="K149" s="153"/>
      <c r="L149" s="150"/>
    </row>
    <row r="150" spans="2:12" ht="15.6" hidden="1" x14ac:dyDescent="0.3">
      <c r="B150" s="145" t="s">
        <v>224</v>
      </c>
      <c r="C150" s="151"/>
      <c r="D150" s="148"/>
      <c r="E150" s="148"/>
      <c r="F150" s="148"/>
      <c r="G150" s="146">
        <f t="shared" si="13"/>
        <v>0</v>
      </c>
      <c r="H150" s="152"/>
      <c r="I150" s="148"/>
      <c r="J150" s="148"/>
      <c r="K150" s="153"/>
      <c r="L150" s="150"/>
    </row>
    <row r="151" spans="2:12" ht="15.6" hidden="1" x14ac:dyDescent="0.3">
      <c r="C151" s="72" t="s">
        <v>30</v>
      </c>
      <c r="D151" s="13">
        <f>SUM(D143:D150)</f>
        <v>0</v>
      </c>
      <c r="E151" s="13">
        <f>SUM(E143:E150)</f>
        <v>0</v>
      </c>
      <c r="F151" s="13">
        <f>SUM(F143:F150)</f>
        <v>0</v>
      </c>
      <c r="G151" s="13">
        <f>SUM(G143:G150)</f>
        <v>0</v>
      </c>
      <c r="H151" s="10">
        <f>(H143*G143)+(H144*G144)+(H145*G145)+(H146*G146)+(H147*G147)+(H148*G148)+(H149*G149)+(H150*G150)</f>
        <v>0</v>
      </c>
      <c r="I151" s="117">
        <f>SUM(I143:I150)</f>
        <v>0</v>
      </c>
      <c r="J151" s="133"/>
      <c r="K151" s="153"/>
      <c r="L151" s="29"/>
    </row>
    <row r="152" spans="2:12" ht="51" hidden="1" customHeight="1" x14ac:dyDescent="0.3">
      <c r="B152" s="72" t="s">
        <v>225</v>
      </c>
      <c r="C152" s="221"/>
      <c r="D152" s="222"/>
      <c r="E152" s="222"/>
      <c r="F152" s="222"/>
      <c r="G152" s="222"/>
      <c r="H152" s="222"/>
      <c r="I152" s="222"/>
      <c r="J152" s="222"/>
      <c r="K152" s="223"/>
      <c r="L152" s="28"/>
    </row>
    <row r="153" spans="2:12" ht="15.6" hidden="1" x14ac:dyDescent="0.3">
      <c r="B153" s="145" t="s">
        <v>226</v>
      </c>
      <c r="C153" s="142"/>
      <c r="D153" s="141"/>
      <c r="E153" s="141"/>
      <c r="F153" s="141"/>
      <c r="G153" s="146">
        <f>SUM(D153:F153)</f>
        <v>0</v>
      </c>
      <c r="H153" s="147"/>
      <c r="I153" s="141"/>
      <c r="J153" s="148"/>
      <c r="K153" s="149"/>
      <c r="L153" s="150"/>
    </row>
    <row r="154" spans="2:12" ht="15.6" hidden="1" x14ac:dyDescent="0.3">
      <c r="B154" s="145" t="s">
        <v>227</v>
      </c>
      <c r="C154" s="142"/>
      <c r="D154" s="141"/>
      <c r="E154" s="141"/>
      <c r="F154" s="141"/>
      <c r="G154" s="146">
        <f t="shared" ref="G154:G160" si="14">SUM(D154:F154)</f>
        <v>0</v>
      </c>
      <c r="H154" s="147"/>
      <c r="I154" s="141"/>
      <c r="J154" s="148"/>
      <c r="K154" s="149"/>
      <c r="L154" s="150"/>
    </row>
    <row r="155" spans="2:12" ht="15.6" hidden="1" x14ac:dyDescent="0.3">
      <c r="B155" s="145" t="s">
        <v>228</v>
      </c>
      <c r="C155" s="142"/>
      <c r="D155" s="141"/>
      <c r="E155" s="141"/>
      <c r="F155" s="141"/>
      <c r="G155" s="146">
        <f t="shared" si="14"/>
        <v>0</v>
      </c>
      <c r="H155" s="147"/>
      <c r="I155" s="141"/>
      <c r="J155" s="148"/>
      <c r="K155" s="149"/>
      <c r="L155" s="150"/>
    </row>
    <row r="156" spans="2:12" ht="15.6" hidden="1" x14ac:dyDescent="0.3">
      <c r="B156" s="145" t="s">
        <v>229</v>
      </c>
      <c r="C156" s="142"/>
      <c r="D156" s="141"/>
      <c r="E156" s="141"/>
      <c r="F156" s="141"/>
      <c r="G156" s="146">
        <f t="shared" si="14"/>
        <v>0</v>
      </c>
      <c r="H156" s="147"/>
      <c r="I156" s="141"/>
      <c r="J156" s="148"/>
      <c r="K156" s="149"/>
      <c r="L156" s="150"/>
    </row>
    <row r="157" spans="2:12" ht="15.6" hidden="1" x14ac:dyDescent="0.3">
      <c r="B157" s="145" t="s">
        <v>230</v>
      </c>
      <c r="C157" s="142"/>
      <c r="D157" s="141"/>
      <c r="E157" s="141"/>
      <c r="F157" s="141"/>
      <c r="G157" s="146">
        <f t="shared" si="14"/>
        <v>0</v>
      </c>
      <c r="H157" s="147"/>
      <c r="I157" s="141"/>
      <c r="J157" s="148"/>
      <c r="K157" s="149"/>
      <c r="L157" s="150"/>
    </row>
    <row r="158" spans="2:12" ht="15.6" hidden="1" x14ac:dyDescent="0.3">
      <c r="B158" s="145" t="s">
        <v>231</v>
      </c>
      <c r="C158" s="142"/>
      <c r="D158" s="141"/>
      <c r="E158" s="141"/>
      <c r="F158" s="141"/>
      <c r="G158" s="146">
        <f t="shared" si="14"/>
        <v>0</v>
      </c>
      <c r="H158" s="147"/>
      <c r="I158" s="141"/>
      <c r="J158" s="148"/>
      <c r="K158" s="149"/>
      <c r="L158" s="150"/>
    </row>
    <row r="159" spans="2:12" ht="15.6" hidden="1" x14ac:dyDescent="0.3">
      <c r="B159" s="145" t="s">
        <v>232</v>
      </c>
      <c r="C159" s="151"/>
      <c r="D159" s="148"/>
      <c r="E159" s="148"/>
      <c r="F159" s="148"/>
      <c r="G159" s="146">
        <f t="shared" si="14"/>
        <v>0</v>
      </c>
      <c r="H159" s="152"/>
      <c r="I159" s="148"/>
      <c r="J159" s="148"/>
      <c r="K159" s="153"/>
      <c r="L159" s="150"/>
    </row>
    <row r="160" spans="2:12" ht="15.6" hidden="1" x14ac:dyDescent="0.3">
      <c r="B160" s="145" t="s">
        <v>233</v>
      </c>
      <c r="C160" s="151"/>
      <c r="D160" s="148"/>
      <c r="E160" s="148"/>
      <c r="F160" s="148"/>
      <c r="G160" s="146">
        <f t="shared" si="14"/>
        <v>0</v>
      </c>
      <c r="H160" s="152"/>
      <c r="I160" s="148"/>
      <c r="J160" s="148"/>
      <c r="K160" s="153"/>
      <c r="L160" s="150"/>
    </row>
    <row r="161" spans="2:12" ht="15.6" hidden="1" x14ac:dyDescent="0.3">
      <c r="C161" s="72" t="s">
        <v>30</v>
      </c>
      <c r="D161" s="13">
        <f>SUM(D153:D160)</f>
        <v>0</v>
      </c>
      <c r="E161" s="13">
        <f>SUM(E153:E160)</f>
        <v>0</v>
      </c>
      <c r="F161" s="13">
        <f>SUM(F153:F160)</f>
        <v>0</v>
      </c>
      <c r="G161" s="13">
        <f>SUM(G153:G160)</f>
        <v>0</v>
      </c>
      <c r="H161" s="10">
        <f>(H153*G153)+(H154*G154)+(H155*G155)+(H156*G156)+(H157*G157)+(H158*G158)+(H159*G159)+(H160*G160)</f>
        <v>0</v>
      </c>
      <c r="I161" s="117">
        <f>SUM(I153:I160)</f>
        <v>0</v>
      </c>
      <c r="J161" s="133"/>
      <c r="K161" s="153"/>
      <c r="L161" s="29"/>
    </row>
    <row r="162" spans="2:12" ht="51" hidden="1" customHeight="1" x14ac:dyDescent="0.3">
      <c r="B162" s="72" t="s">
        <v>234</v>
      </c>
      <c r="C162" s="221"/>
      <c r="D162" s="222"/>
      <c r="E162" s="222"/>
      <c r="F162" s="222"/>
      <c r="G162" s="222"/>
      <c r="H162" s="222"/>
      <c r="I162" s="222"/>
      <c r="J162" s="222"/>
      <c r="K162" s="223"/>
      <c r="L162" s="28"/>
    </row>
    <row r="163" spans="2:12" ht="15.6" hidden="1" x14ac:dyDescent="0.3">
      <c r="B163" s="145" t="s">
        <v>235</v>
      </c>
      <c r="C163" s="142"/>
      <c r="D163" s="141"/>
      <c r="E163" s="141"/>
      <c r="F163" s="141"/>
      <c r="G163" s="146">
        <f>SUM(D163:F163)</f>
        <v>0</v>
      </c>
      <c r="H163" s="147"/>
      <c r="I163" s="141"/>
      <c r="J163" s="148"/>
      <c r="K163" s="149"/>
      <c r="L163" s="150"/>
    </row>
    <row r="164" spans="2:12" ht="15.6" hidden="1" x14ac:dyDescent="0.3">
      <c r="B164" s="145" t="s">
        <v>236</v>
      </c>
      <c r="C164" s="142"/>
      <c r="D164" s="141"/>
      <c r="E164" s="141"/>
      <c r="F164" s="141"/>
      <c r="G164" s="146">
        <f t="shared" ref="G164:G170" si="15">SUM(D164:F164)</f>
        <v>0</v>
      </c>
      <c r="H164" s="147"/>
      <c r="I164" s="141"/>
      <c r="J164" s="148"/>
      <c r="K164" s="149"/>
      <c r="L164" s="150"/>
    </row>
    <row r="165" spans="2:12" ht="15.6" hidden="1" x14ac:dyDescent="0.3">
      <c r="B165" s="145" t="s">
        <v>237</v>
      </c>
      <c r="C165" s="142"/>
      <c r="D165" s="141"/>
      <c r="E165" s="141"/>
      <c r="F165" s="141"/>
      <c r="G165" s="146">
        <f t="shared" si="15"/>
        <v>0</v>
      </c>
      <c r="H165" s="147"/>
      <c r="I165" s="141"/>
      <c r="J165" s="148"/>
      <c r="K165" s="149"/>
      <c r="L165" s="150"/>
    </row>
    <row r="166" spans="2:12" ht="15.6" hidden="1" x14ac:dyDescent="0.3">
      <c r="B166" s="145" t="s">
        <v>238</v>
      </c>
      <c r="C166" s="142"/>
      <c r="D166" s="141"/>
      <c r="E166" s="141"/>
      <c r="F166" s="141"/>
      <c r="G166" s="146">
        <f t="shared" si="15"/>
        <v>0</v>
      </c>
      <c r="H166" s="147"/>
      <c r="I166" s="141"/>
      <c r="J166" s="148"/>
      <c r="K166" s="149"/>
      <c r="L166" s="150"/>
    </row>
    <row r="167" spans="2:12" ht="15.6" hidden="1" x14ac:dyDescent="0.3">
      <c r="B167" s="145" t="s">
        <v>239</v>
      </c>
      <c r="C167" s="142"/>
      <c r="D167" s="141"/>
      <c r="E167" s="141"/>
      <c r="F167" s="141"/>
      <c r="G167" s="146">
        <f>SUM(D167:F167)</f>
        <v>0</v>
      </c>
      <c r="H167" s="147"/>
      <c r="I167" s="141"/>
      <c r="J167" s="148"/>
      <c r="K167" s="149"/>
      <c r="L167" s="150"/>
    </row>
    <row r="168" spans="2:12" ht="15.6" hidden="1" x14ac:dyDescent="0.3">
      <c r="B168" s="145" t="s">
        <v>240</v>
      </c>
      <c r="C168" s="142"/>
      <c r="D168" s="141"/>
      <c r="E168" s="141"/>
      <c r="F168" s="141"/>
      <c r="G168" s="146">
        <f t="shared" si="15"/>
        <v>0</v>
      </c>
      <c r="H168" s="147"/>
      <c r="I168" s="141"/>
      <c r="J168" s="148"/>
      <c r="K168" s="149"/>
      <c r="L168" s="150"/>
    </row>
    <row r="169" spans="2:12" ht="15.6" hidden="1" x14ac:dyDescent="0.3">
      <c r="B169" s="145" t="s">
        <v>241</v>
      </c>
      <c r="C169" s="151"/>
      <c r="D169" s="148"/>
      <c r="E169" s="148"/>
      <c r="F169" s="148"/>
      <c r="G169" s="146">
        <f t="shared" si="15"/>
        <v>0</v>
      </c>
      <c r="H169" s="152"/>
      <c r="I169" s="148"/>
      <c r="J169" s="148"/>
      <c r="K169" s="153"/>
      <c r="L169" s="150"/>
    </row>
    <row r="170" spans="2:12" ht="15.6" hidden="1" x14ac:dyDescent="0.3">
      <c r="B170" s="145" t="s">
        <v>242</v>
      </c>
      <c r="C170" s="151"/>
      <c r="D170" s="148"/>
      <c r="E170" s="148"/>
      <c r="F170" s="148"/>
      <c r="G170" s="146">
        <f t="shared" si="15"/>
        <v>0</v>
      </c>
      <c r="H170" s="152"/>
      <c r="I170" s="148"/>
      <c r="J170" s="148"/>
      <c r="K170" s="153"/>
      <c r="L170" s="150"/>
    </row>
    <row r="171" spans="2:12" ht="15.6" hidden="1" x14ac:dyDescent="0.3">
      <c r="C171" s="72" t="s">
        <v>30</v>
      </c>
      <c r="D171" s="10">
        <f>SUM(D163:D170)</f>
        <v>0</v>
      </c>
      <c r="E171" s="10">
        <f>SUM(E163:E170)</f>
        <v>0</v>
      </c>
      <c r="F171" s="10">
        <f>SUM(F163:F170)</f>
        <v>0</v>
      </c>
      <c r="G171" s="10">
        <f>SUM(G163:G170)</f>
        <v>0</v>
      </c>
      <c r="H171" s="10">
        <f>(H163*G163)+(H164*G164)+(H165*G165)+(H166*G166)+(H167*G167)+(H168*G168)+(H169*G169)+(H170*G170)</f>
        <v>0</v>
      </c>
      <c r="I171" s="117">
        <f>SUM(I163:I170)</f>
        <v>0</v>
      </c>
      <c r="J171" s="133"/>
      <c r="K171" s="153"/>
      <c r="L171" s="29"/>
    </row>
    <row r="172" spans="2:12" ht="15.75" customHeight="1" x14ac:dyDescent="0.3">
      <c r="B172" s="4"/>
      <c r="C172" s="154"/>
      <c r="D172" s="158"/>
      <c r="E172" s="158"/>
      <c r="F172" s="158"/>
      <c r="G172" s="158"/>
      <c r="H172" s="158"/>
      <c r="I172" s="158"/>
      <c r="J172" s="158"/>
      <c r="K172" s="154"/>
      <c r="L172" s="2"/>
    </row>
    <row r="173" spans="2:12" ht="15.75" customHeight="1" x14ac:dyDescent="0.3">
      <c r="B173" s="4"/>
      <c r="C173" s="154"/>
      <c r="D173" s="158"/>
      <c r="E173" s="158"/>
      <c r="F173" s="158"/>
      <c r="G173" s="158"/>
      <c r="H173" s="158"/>
      <c r="I173" s="158"/>
      <c r="J173" s="158"/>
      <c r="K173" s="154"/>
      <c r="L173" s="2"/>
    </row>
    <row r="174" spans="2:12" ht="63.75" customHeight="1" x14ac:dyDescent="0.3">
      <c r="B174" s="72" t="s">
        <v>243</v>
      </c>
      <c r="C174" s="205"/>
      <c r="D174" s="195">
        <v>213752</v>
      </c>
      <c r="E174" s="195">
        <v>78000</v>
      </c>
      <c r="F174" s="195">
        <v>103000</v>
      </c>
      <c r="G174" s="162">
        <f>SUM(D174:F174)</f>
        <v>394752</v>
      </c>
      <c r="H174" s="206"/>
      <c r="I174" s="195">
        <v>503135.31</v>
      </c>
      <c r="J174" s="195"/>
      <c r="K174" s="165"/>
      <c r="L174" s="29"/>
    </row>
    <row r="175" spans="2:12" ht="69.75" customHeight="1" x14ac:dyDescent="0.3">
      <c r="B175" s="72" t="s">
        <v>244</v>
      </c>
      <c r="C175" s="205"/>
      <c r="D175" s="195">
        <v>150200</v>
      </c>
      <c r="E175" s="195">
        <v>12934.58</v>
      </c>
      <c r="F175" s="195">
        <v>22841.119999999999</v>
      </c>
      <c r="G175" s="162">
        <f>SUM(D175:F175)</f>
        <v>185975.69999999998</v>
      </c>
      <c r="H175" s="206"/>
      <c r="I175" s="195">
        <v>267377.28999999998</v>
      </c>
      <c r="J175" s="195"/>
      <c r="K175" s="165"/>
      <c r="L175" s="29"/>
    </row>
    <row r="176" spans="2:12" ht="57" customHeight="1" x14ac:dyDescent="0.3">
      <c r="B176" s="72" t="s">
        <v>245</v>
      </c>
      <c r="C176" s="166"/>
      <c r="D176" s="161">
        <v>55879.1</v>
      </c>
      <c r="E176" s="195">
        <v>0</v>
      </c>
      <c r="F176" s="161">
        <v>0</v>
      </c>
      <c r="G176" s="162">
        <f>SUM(D176:F176)</f>
        <v>55879.1</v>
      </c>
      <c r="H176" s="163"/>
      <c r="I176" s="161">
        <v>15090.43</v>
      </c>
      <c r="J176" s="164"/>
      <c r="K176" s="165"/>
      <c r="L176" s="29"/>
    </row>
    <row r="177" spans="2:12" ht="65.25" customHeight="1" x14ac:dyDescent="0.3">
      <c r="B177" s="87" t="s">
        <v>246</v>
      </c>
      <c r="C177" s="167"/>
      <c r="D177" s="161">
        <v>75000</v>
      </c>
      <c r="E177" s="195">
        <v>0</v>
      </c>
      <c r="F177" s="161">
        <v>0</v>
      </c>
      <c r="G177" s="162">
        <f>SUM(D177:F177)</f>
        <v>75000</v>
      </c>
      <c r="H177" s="163"/>
      <c r="I177" s="161"/>
      <c r="J177" s="164"/>
      <c r="K177" s="165"/>
      <c r="L177" s="29"/>
    </row>
    <row r="178" spans="2:12" ht="21.75" customHeight="1" x14ac:dyDescent="0.3">
      <c r="B178" s="4"/>
      <c r="C178" s="88" t="s">
        <v>247</v>
      </c>
      <c r="D178" s="91">
        <f>SUM(D174:D177)</f>
        <v>494831.1</v>
      </c>
      <c r="E178" s="91">
        <f>SUM(E174:E177)</f>
        <v>90934.58</v>
      </c>
      <c r="F178" s="91">
        <f>SUM(F174:F177)</f>
        <v>125841.12</v>
      </c>
      <c r="G178" s="91">
        <f>SUM(G174:G177)</f>
        <v>711606.79999999993</v>
      </c>
      <c r="H178" s="10">
        <f>(H174*G174)+(H175*G175)+(H176*G176)+(H177*G177)</f>
        <v>0</v>
      </c>
      <c r="I178" s="117">
        <f>SUM(I174:I177)</f>
        <v>785603.03</v>
      </c>
      <c r="J178" s="133"/>
      <c r="K178" s="160"/>
      <c r="L178" s="8"/>
    </row>
    <row r="179" spans="2:12" ht="15.75" customHeight="1" x14ac:dyDescent="0.3">
      <c r="B179" s="4"/>
      <c r="C179" s="154"/>
      <c r="D179" s="158"/>
      <c r="E179" s="158"/>
      <c r="F179" s="158"/>
      <c r="G179" s="158"/>
      <c r="H179" s="158"/>
      <c r="I179" s="158"/>
      <c r="J179" s="158"/>
      <c r="K179" s="154"/>
      <c r="L179" s="8"/>
    </row>
    <row r="180" spans="2:12" ht="15.75" customHeight="1" x14ac:dyDescent="0.3">
      <c r="B180" s="4"/>
      <c r="C180" s="154"/>
      <c r="D180" s="158"/>
      <c r="E180" s="158"/>
      <c r="F180" s="158"/>
      <c r="G180" s="158"/>
      <c r="H180" s="158"/>
      <c r="I180" s="158"/>
      <c r="J180" s="158"/>
      <c r="K180" s="154"/>
      <c r="L180" s="8"/>
    </row>
    <row r="181" spans="2:12" ht="15.75" customHeight="1" x14ac:dyDescent="0.3">
      <c r="B181" s="4"/>
      <c r="C181" s="154"/>
      <c r="D181" s="158"/>
      <c r="E181" s="158"/>
      <c r="F181" s="158"/>
      <c r="G181" s="158"/>
      <c r="H181" s="158"/>
      <c r="I181" s="158"/>
      <c r="J181" s="158"/>
      <c r="K181" s="154"/>
      <c r="L181" s="8"/>
    </row>
    <row r="182" spans="2:12" ht="15.75" customHeight="1" x14ac:dyDescent="0.3">
      <c r="B182" s="4"/>
      <c r="C182" s="154"/>
      <c r="D182" s="158"/>
      <c r="E182" s="158"/>
      <c r="F182" s="158"/>
      <c r="G182" s="158"/>
      <c r="H182" s="158"/>
      <c r="I182" s="158"/>
      <c r="J182" s="158"/>
      <c r="K182" s="154"/>
      <c r="L182" s="8"/>
    </row>
    <row r="183" spans="2:12" ht="15.75" customHeight="1" x14ac:dyDescent="0.3">
      <c r="B183" s="4"/>
      <c r="C183" s="154"/>
      <c r="D183" s="158"/>
      <c r="E183" s="158"/>
      <c r="F183" s="158"/>
      <c r="G183" s="158"/>
      <c r="H183" s="158"/>
      <c r="I183" s="158"/>
      <c r="J183" s="158"/>
      <c r="K183" s="154"/>
      <c r="L183" s="8"/>
    </row>
    <row r="184" spans="2:12" ht="15.75" customHeight="1" x14ac:dyDescent="0.3">
      <c r="B184" s="4"/>
      <c r="C184" s="154"/>
      <c r="D184" s="158"/>
      <c r="E184" s="158"/>
      <c r="F184" s="158"/>
      <c r="G184" s="158"/>
      <c r="H184" s="158"/>
      <c r="I184" s="158"/>
      <c r="J184" s="158"/>
      <c r="K184" s="154"/>
      <c r="L184" s="8"/>
    </row>
    <row r="185" spans="2:12" ht="15.75" customHeight="1" thickBot="1" x14ac:dyDescent="0.35">
      <c r="B185" s="4"/>
      <c r="C185" s="154"/>
      <c r="D185" s="158"/>
      <c r="E185" s="158"/>
      <c r="F185" s="158"/>
      <c r="G185" s="158"/>
      <c r="H185" s="158"/>
      <c r="I185" s="158"/>
      <c r="J185" s="158"/>
      <c r="K185" s="154"/>
      <c r="L185" s="8"/>
    </row>
    <row r="186" spans="2:12" ht="15.6" x14ac:dyDescent="0.3">
      <c r="B186" s="4"/>
      <c r="C186" s="249" t="s">
        <v>248</v>
      </c>
      <c r="D186" s="250"/>
      <c r="E186" s="250"/>
      <c r="F186" s="250"/>
      <c r="G186" s="251"/>
      <c r="H186" s="8"/>
      <c r="I186" s="158"/>
      <c r="J186" s="158"/>
      <c r="K186" s="8"/>
    </row>
    <row r="187" spans="2:12" ht="40.5" customHeight="1" x14ac:dyDescent="0.3">
      <c r="B187" s="4"/>
      <c r="C187" s="239"/>
      <c r="D187" s="252" t="str">
        <f>D4</f>
        <v>UNDP</v>
      </c>
      <c r="E187" s="252" t="str">
        <f>E4</f>
        <v>ITC</v>
      </c>
      <c r="F187" s="252" t="str">
        <f>F4</f>
        <v>UNESCO</v>
      </c>
      <c r="G187" s="241" t="s">
        <v>5</v>
      </c>
      <c r="H187" s="154"/>
      <c r="I187" s="158"/>
      <c r="J187" s="158"/>
      <c r="K187" s="8"/>
    </row>
    <row r="188" spans="2:12" ht="24.75" customHeight="1" x14ac:dyDescent="0.3">
      <c r="B188" s="4"/>
      <c r="C188" s="240"/>
      <c r="D188" s="253"/>
      <c r="E188" s="253"/>
      <c r="F188" s="253"/>
      <c r="G188" s="242"/>
      <c r="H188" s="154"/>
      <c r="I188" s="158"/>
      <c r="J188" s="158"/>
      <c r="K188" s="8"/>
    </row>
    <row r="189" spans="2:12" ht="41.25" customHeight="1" x14ac:dyDescent="0.3">
      <c r="B189" s="168"/>
      <c r="C189" s="169" t="s">
        <v>249</v>
      </c>
      <c r="D189" s="170">
        <f>SUM(D15,D25,D35,D45,D57,D67,D77,D87,D99,D109,D119,D129,D141,D151,D161,D171,D174,D175,D176,D177)</f>
        <v>1004672.46</v>
      </c>
      <c r="E189" s="170">
        <f>SUM(E15,E25,E35,E45,E57,E67,E77,E87,E99,E109,E119,E129,E141,E151,E161,E171,E174,E175,E176,E177)</f>
        <v>700934.58</v>
      </c>
      <c r="F189" s="170">
        <f>SUM(F15,F25,F35,F45,F57,F67,F77,F87,F99,F109,F119,F129,F141,F151,F161,F171,F174,F175,F176,F177)</f>
        <v>630841.12</v>
      </c>
      <c r="G189" s="171">
        <f>SUM(D189:F189)</f>
        <v>2336448.16</v>
      </c>
      <c r="H189" s="154"/>
      <c r="I189" s="172"/>
      <c r="J189" s="158"/>
      <c r="K189" s="168"/>
    </row>
    <row r="190" spans="2:12" ht="15.6" x14ac:dyDescent="0.3">
      <c r="B190" s="173"/>
      <c r="C190" s="169" t="s">
        <v>250</v>
      </c>
      <c r="D190" s="170">
        <f>D189*0.07</f>
        <v>70327.07220000001</v>
      </c>
      <c r="E190" s="170">
        <f>E189*0.07</f>
        <v>49065.420600000005</v>
      </c>
      <c r="F190" s="170">
        <f>F189*0.07</f>
        <v>44158.878400000001</v>
      </c>
      <c r="G190" s="171">
        <f>G189*0.07</f>
        <v>163551.37120000002</v>
      </c>
      <c r="H190" s="173"/>
      <c r="I190" s="172"/>
      <c r="J190" s="158"/>
      <c r="K190" s="174"/>
    </row>
    <row r="191" spans="2:12" ht="51.75" customHeight="1" thickBot="1" x14ac:dyDescent="0.35">
      <c r="B191" s="173"/>
      <c r="C191" s="7" t="s">
        <v>5</v>
      </c>
      <c r="D191" s="77">
        <f>SUM(D189:D190)</f>
        <v>1074999.5322</v>
      </c>
      <c r="E191" s="77">
        <f>SUM(E189:E190)</f>
        <v>750000.00059999991</v>
      </c>
      <c r="F191" s="77">
        <f>SUM(F189:F190)</f>
        <v>674999.99840000004</v>
      </c>
      <c r="G191" s="86">
        <f>SUM(G189:G190)</f>
        <v>2499999.5312000001</v>
      </c>
      <c r="H191" s="173"/>
      <c r="K191" s="174"/>
    </row>
    <row r="192" spans="2:12" ht="42" customHeight="1" x14ac:dyDescent="0.3">
      <c r="B192" s="173"/>
      <c r="I192" s="114"/>
      <c r="J192" s="114"/>
      <c r="K192" s="2"/>
      <c r="L192" s="174"/>
    </row>
    <row r="193" spans="2:12" s="21" customFormat="1" ht="29.25" customHeight="1" thickBot="1" x14ac:dyDescent="0.35">
      <c r="B193" s="154"/>
      <c r="C193" s="4"/>
      <c r="D193" s="16"/>
      <c r="E193" s="16"/>
      <c r="F193" s="16"/>
      <c r="G193" s="16"/>
      <c r="H193" s="16"/>
      <c r="I193" s="118"/>
      <c r="J193" s="118"/>
      <c r="K193" s="8"/>
      <c r="L193" s="168"/>
    </row>
    <row r="194" spans="2:12" ht="23.25" customHeight="1" x14ac:dyDescent="0.3">
      <c r="B194" s="174"/>
      <c r="C194" s="234" t="s">
        <v>251</v>
      </c>
      <c r="D194" s="235"/>
      <c r="E194" s="235"/>
      <c r="F194" s="235"/>
      <c r="G194" s="235"/>
      <c r="H194" s="236"/>
      <c r="I194" s="118"/>
      <c r="J194" s="118"/>
      <c r="K194" s="174"/>
    </row>
    <row r="195" spans="2:12" ht="41.25" customHeight="1" x14ac:dyDescent="0.3">
      <c r="B195" s="174"/>
      <c r="C195" s="73"/>
      <c r="D195" s="218" t="str">
        <f>D4</f>
        <v>UNDP</v>
      </c>
      <c r="E195" s="218" t="str">
        <f>E4</f>
        <v>ITC</v>
      </c>
      <c r="F195" s="218" t="str">
        <f>F4</f>
        <v>UNESCO</v>
      </c>
      <c r="G195" s="243" t="s">
        <v>5</v>
      </c>
      <c r="H195" s="245" t="s">
        <v>252</v>
      </c>
      <c r="I195" s="118"/>
      <c r="J195" s="118"/>
      <c r="K195" s="174"/>
    </row>
    <row r="196" spans="2:12" ht="27.75" customHeight="1" x14ac:dyDescent="0.3">
      <c r="B196" s="174"/>
      <c r="C196" s="73"/>
      <c r="D196" s="219"/>
      <c r="E196" s="219"/>
      <c r="F196" s="219"/>
      <c r="G196" s="244"/>
      <c r="H196" s="246"/>
      <c r="I196" s="113"/>
      <c r="J196" s="113"/>
      <c r="K196" s="174"/>
    </row>
    <row r="197" spans="2:12" ht="55.5" customHeight="1" x14ac:dyDescent="0.3">
      <c r="B197" s="174"/>
      <c r="C197" s="14" t="s">
        <v>253</v>
      </c>
      <c r="D197" s="75">
        <f>$D$191*H197</f>
        <v>752499.67253999994</v>
      </c>
      <c r="E197" s="76">
        <f>$E$191*H197</f>
        <v>525000.00041999994</v>
      </c>
      <c r="F197" s="76">
        <f>$F$191*H197</f>
        <v>472499.99887999997</v>
      </c>
      <c r="G197" s="76">
        <f>SUM(D197:F197)</f>
        <v>1749999.67184</v>
      </c>
      <c r="H197" s="94">
        <v>0.7</v>
      </c>
      <c r="I197" s="113"/>
      <c r="J197" s="113"/>
      <c r="K197" s="174"/>
    </row>
    <row r="198" spans="2:12" ht="57.75" customHeight="1" x14ac:dyDescent="0.3">
      <c r="B198" s="233"/>
      <c r="C198" s="89" t="s">
        <v>254</v>
      </c>
      <c r="D198" s="75">
        <f>$D$191*H198</f>
        <v>322499.85966000002</v>
      </c>
      <c r="E198" s="76">
        <f>$E$191*H198</f>
        <v>225000.00017999997</v>
      </c>
      <c r="F198" s="76">
        <f>$F$191*H198</f>
        <v>202499.99952000001</v>
      </c>
      <c r="G198" s="90">
        <f>SUM(D198:F198)</f>
        <v>749999.85936000012</v>
      </c>
      <c r="H198" s="95">
        <v>0.3</v>
      </c>
      <c r="I198" s="115"/>
      <c r="J198" s="115"/>
    </row>
    <row r="199" spans="2:12" ht="57.75" customHeight="1" x14ac:dyDescent="0.3">
      <c r="B199" s="233"/>
      <c r="C199" s="89" t="s">
        <v>255</v>
      </c>
      <c r="D199" s="75">
        <f>$D$191*H199</f>
        <v>0</v>
      </c>
      <c r="E199" s="76">
        <f>$E$191*H199</f>
        <v>0</v>
      </c>
      <c r="F199" s="76">
        <f>$F$191*H199</f>
        <v>0</v>
      </c>
      <c r="G199" s="90">
        <f>SUM(D199:F199)</f>
        <v>0</v>
      </c>
      <c r="H199" s="96">
        <v>0</v>
      </c>
      <c r="I199" s="119"/>
      <c r="J199" s="119"/>
    </row>
    <row r="200" spans="2:12" ht="38.25" customHeight="1" thickBot="1" x14ac:dyDescent="0.35">
      <c r="B200" s="233"/>
      <c r="C200" s="7" t="s">
        <v>256</v>
      </c>
      <c r="D200" s="77">
        <f>SUM(D197:D199)</f>
        <v>1074999.5322</v>
      </c>
      <c r="E200" s="77">
        <f>SUM(E197:E199)</f>
        <v>750000.00059999991</v>
      </c>
      <c r="F200" s="77">
        <f>SUM(F197:F199)</f>
        <v>674999.99839999992</v>
      </c>
      <c r="G200" s="77">
        <f>SUM(G197:G199)</f>
        <v>2499999.5312000001</v>
      </c>
      <c r="H200" s="78">
        <f>SUM(H197:H199)</f>
        <v>1</v>
      </c>
      <c r="I200" s="116"/>
      <c r="J200" s="114"/>
    </row>
    <row r="201" spans="2:12" ht="21.75" customHeight="1" thickBot="1" x14ac:dyDescent="0.35">
      <c r="B201" s="233"/>
      <c r="C201" s="1"/>
      <c r="D201" s="5"/>
      <c r="E201" s="5"/>
      <c r="F201" s="5"/>
      <c r="G201" s="5"/>
      <c r="H201" s="5"/>
      <c r="I201" s="116"/>
      <c r="J201" s="114"/>
    </row>
    <row r="202" spans="2:12" ht="49.5" customHeight="1" x14ac:dyDescent="0.3">
      <c r="B202" s="233"/>
      <c r="C202" s="79" t="s">
        <v>257</v>
      </c>
      <c r="D202" s="80">
        <f>SUM(H15,H25,H35,H45,H57,H67,H77,H87,H99,H109,H119,H129,H141,H151,H161,H171,H178)*1.07</f>
        <v>892083.3746000001</v>
      </c>
      <c r="E202" s="16"/>
      <c r="F202" s="16"/>
      <c r="G202" s="16"/>
      <c r="H202" s="121" t="s">
        <v>258</v>
      </c>
      <c r="I202" s="122">
        <f>SUM(I178,I171,I161,I151,I141,I129,I119,I109,I99,I87,I77,I67,I57,I45,I35,I25,I15)</f>
        <v>2129315.7100000004</v>
      </c>
      <c r="J202" s="134"/>
    </row>
    <row r="203" spans="2:12" ht="28.5" customHeight="1" thickBot="1" x14ac:dyDescent="0.35">
      <c r="B203" s="233"/>
      <c r="C203" s="81" t="s">
        <v>259</v>
      </c>
      <c r="D203" s="109">
        <f>D202/G191</f>
        <v>0.35683341675340235</v>
      </c>
      <c r="E203" s="23"/>
      <c r="F203" s="23"/>
      <c r="G203" s="23"/>
      <c r="H203" s="123" t="s">
        <v>260</v>
      </c>
      <c r="I203" s="124">
        <f>I202/G189</f>
        <v>0.91134729477584486</v>
      </c>
      <c r="J203" s="135"/>
    </row>
    <row r="204" spans="2:12" ht="28.5" customHeight="1" x14ac:dyDescent="0.3">
      <c r="B204" s="233"/>
      <c r="C204" s="247"/>
      <c r="D204" s="248"/>
      <c r="E204" s="24"/>
      <c r="F204" s="24"/>
      <c r="G204" s="24"/>
    </row>
    <row r="205" spans="2:12" ht="32.25" customHeight="1" x14ac:dyDescent="0.3">
      <c r="B205" s="233"/>
      <c r="C205" s="81" t="s">
        <v>261</v>
      </c>
      <c r="D205" s="82">
        <f>SUM(D176:F177)*1.07</f>
        <v>140040.63700000002</v>
      </c>
      <c r="E205" s="25"/>
      <c r="F205" s="25"/>
      <c r="G205" s="25"/>
    </row>
    <row r="206" spans="2:12" ht="23.25" customHeight="1" x14ac:dyDescent="0.3">
      <c r="B206" s="233"/>
      <c r="C206" s="81" t="s">
        <v>262</v>
      </c>
      <c r="D206" s="109">
        <f>D205/G191</f>
        <v>5.6016265304170074E-2</v>
      </c>
      <c r="E206" s="25"/>
      <c r="F206" s="25"/>
      <c r="G206" s="25"/>
      <c r="I206" s="112"/>
    </row>
    <row r="207" spans="2:12" ht="66.75" customHeight="1" thickBot="1" x14ac:dyDescent="0.35">
      <c r="B207" s="233"/>
      <c r="C207" s="237" t="s">
        <v>263</v>
      </c>
      <c r="D207" s="238"/>
      <c r="E207" s="17"/>
      <c r="F207" s="17"/>
      <c r="G207" s="17"/>
    </row>
    <row r="208" spans="2:12" ht="55.5" customHeight="1" x14ac:dyDescent="0.3">
      <c r="B208" s="233"/>
      <c r="L208" s="21"/>
    </row>
    <row r="209" spans="2:2" ht="42.75" customHeight="1" x14ac:dyDescent="0.3">
      <c r="B209" s="233"/>
    </row>
    <row r="210" spans="2:2" ht="21.75" customHeight="1" x14ac:dyDescent="0.3">
      <c r="B210" s="233"/>
    </row>
    <row r="211" spans="2:2" ht="21.75" customHeight="1" x14ac:dyDescent="0.3">
      <c r="B211" s="233"/>
    </row>
    <row r="212" spans="2:2" ht="23.25" customHeight="1" x14ac:dyDescent="0.3">
      <c r="B212" s="233"/>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sheetData>
  <sheetProtection sheet="1"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66" yWindow="783"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topLeftCell="C1" zoomScale="80" zoomScaleNormal="80" workbookViewId="0">
      <pane ySplit="4" topLeftCell="A5" activePane="bottomLeft" state="frozen"/>
      <selection pane="bottomLeft" activeCell="D4" sqref="D4"/>
    </sheetView>
  </sheetViews>
  <sheetFormatPr defaultColWidth="9.33203125" defaultRowHeight="15.6" x14ac:dyDescent="0.3"/>
  <cols>
    <col min="1" max="1" width="4.44140625" style="32" customWidth="1"/>
    <col min="2" max="2" width="3.33203125" style="32" customWidth="1"/>
    <col min="3" max="3" width="51.44140625" style="32" customWidth="1"/>
    <col min="4" max="4" width="34.33203125" style="33" customWidth="1"/>
    <col min="5" max="5" width="35" style="33" customWidth="1"/>
    <col min="6" max="6" width="36.5546875" style="33" customWidth="1"/>
    <col min="7" max="7" width="25.6640625" style="32" customWidth="1"/>
    <col min="8" max="8" width="21.44140625" style="32" customWidth="1"/>
    <col min="9" max="9" width="16.6640625" style="32" customWidth="1"/>
    <col min="10" max="10" width="19.44140625" style="32" customWidth="1"/>
    <col min="11" max="11" width="19" style="32" customWidth="1"/>
    <col min="12" max="12" width="26" style="32" customWidth="1"/>
    <col min="13" max="13" width="21.33203125" style="32" customWidth="1"/>
    <col min="14" max="14" width="7" style="32" customWidth="1"/>
    <col min="15" max="15" width="24.33203125" style="32" customWidth="1"/>
    <col min="16" max="16" width="26.44140625" style="32" customWidth="1"/>
    <col min="17" max="17" width="30.33203125" style="32" customWidth="1"/>
    <col min="18" max="18" width="33" style="32" customWidth="1"/>
    <col min="19" max="20" width="22.6640625" style="32" customWidth="1"/>
    <col min="21" max="21" width="23.44140625" style="32" customWidth="1"/>
    <col min="22" max="22" width="32.33203125" style="32" customWidth="1"/>
    <col min="23" max="23" width="9.33203125" style="32"/>
    <col min="24" max="24" width="17.6640625" style="32" customWidth="1"/>
    <col min="25" max="25" width="26.44140625" style="32" customWidth="1"/>
    <col min="26" max="26" width="22.44140625" style="32" customWidth="1"/>
    <col min="27" max="27" width="29.6640625" style="32" customWidth="1"/>
    <col min="28" max="28" width="23.44140625" style="32" customWidth="1"/>
    <col min="29" max="29" width="18.44140625" style="32" customWidth="1"/>
    <col min="30" max="30" width="17.44140625" style="32" customWidth="1"/>
    <col min="31" max="31" width="25.33203125" style="32" customWidth="1"/>
    <col min="32" max="16384" width="9.33203125" style="32"/>
  </cols>
  <sheetData>
    <row r="1" spans="2:13" ht="31.5" customHeight="1" x14ac:dyDescent="0.85">
      <c r="B1" s="175"/>
      <c r="C1" s="217" t="s">
        <v>0</v>
      </c>
      <c r="D1" s="217"/>
      <c r="E1" s="217"/>
      <c r="F1" s="217"/>
      <c r="G1" s="18"/>
      <c r="H1" s="19"/>
      <c r="I1" s="19"/>
      <c r="J1" s="175"/>
      <c r="K1" s="175"/>
      <c r="L1" s="12"/>
      <c r="M1" s="3"/>
    </row>
    <row r="2" spans="2:13" ht="24" customHeight="1" x14ac:dyDescent="0.35">
      <c r="B2" s="175"/>
      <c r="C2" s="220" t="s">
        <v>264</v>
      </c>
      <c r="D2" s="220"/>
      <c r="E2" s="220"/>
      <c r="F2" s="140"/>
      <c r="G2" s="175"/>
      <c r="H2" s="175"/>
      <c r="I2" s="175"/>
      <c r="J2" s="175"/>
      <c r="K2" s="175"/>
      <c r="L2" s="12"/>
      <c r="M2" s="3"/>
    </row>
    <row r="3" spans="2:13" ht="24" customHeight="1" x14ac:dyDescent="0.3">
      <c r="B3" s="175"/>
      <c r="C3" s="27"/>
      <c r="D3" s="27"/>
      <c r="E3" s="27"/>
      <c r="F3" s="27"/>
      <c r="G3" s="175"/>
      <c r="H3" s="175"/>
      <c r="I3" s="175"/>
      <c r="J3" s="175"/>
      <c r="K3" s="175"/>
      <c r="L3" s="12"/>
      <c r="M3" s="3"/>
    </row>
    <row r="4" spans="2:13" ht="24" customHeight="1" x14ac:dyDescent="0.3">
      <c r="B4" s="175"/>
      <c r="C4" s="27"/>
      <c r="D4" s="137" t="str">
        <f>'1) Budget Table'!D4</f>
        <v>UNDP</v>
      </c>
      <c r="E4" s="137" t="str">
        <f>'1) Budget Table'!E4</f>
        <v>ITC</v>
      </c>
      <c r="F4" s="137" t="str">
        <f>'1) Budget Table'!F4</f>
        <v>UNESCO</v>
      </c>
      <c r="G4" s="129" t="s">
        <v>5</v>
      </c>
      <c r="H4" s="175"/>
      <c r="I4" s="175"/>
      <c r="J4" s="175"/>
      <c r="K4" s="175"/>
      <c r="L4" s="12"/>
      <c r="M4" s="3"/>
    </row>
    <row r="5" spans="2:13" ht="24" customHeight="1" x14ac:dyDescent="0.3">
      <c r="B5" s="256" t="s">
        <v>265</v>
      </c>
      <c r="C5" s="257"/>
      <c r="D5" s="257"/>
      <c r="E5" s="257"/>
      <c r="F5" s="257"/>
      <c r="G5" s="258"/>
      <c r="H5" s="175"/>
      <c r="I5" s="175"/>
      <c r="J5" s="175"/>
      <c r="K5" s="175"/>
      <c r="L5" s="12"/>
      <c r="M5" s="3"/>
    </row>
    <row r="6" spans="2:13" ht="22.5" customHeight="1" x14ac:dyDescent="0.3">
      <c r="B6" s="175"/>
      <c r="C6" s="256" t="s">
        <v>266</v>
      </c>
      <c r="D6" s="257"/>
      <c r="E6" s="257"/>
      <c r="F6" s="257"/>
      <c r="G6" s="258"/>
      <c r="H6" s="175"/>
      <c r="I6" s="175"/>
      <c r="J6" s="175"/>
      <c r="K6" s="175"/>
      <c r="L6" s="12"/>
      <c r="M6" s="3"/>
    </row>
    <row r="7" spans="2:13" ht="24.75" customHeight="1" thickBot="1" x14ac:dyDescent="0.35">
      <c r="B7" s="175"/>
      <c r="C7" s="40" t="s">
        <v>267</v>
      </c>
      <c r="D7" s="41">
        <f>'1) Budget Table'!D15</f>
        <v>140000</v>
      </c>
      <c r="E7" s="41">
        <f>'1) Budget Table'!E15</f>
        <v>0</v>
      </c>
      <c r="F7" s="41">
        <f>'1) Budget Table'!F15</f>
        <v>0</v>
      </c>
      <c r="G7" s="42">
        <f>SUM(D7:F7)</f>
        <v>140000</v>
      </c>
      <c r="H7" s="175"/>
      <c r="I7" s="175"/>
      <c r="J7" s="175"/>
      <c r="K7" s="175"/>
      <c r="L7" s="12"/>
      <c r="M7" s="3"/>
    </row>
    <row r="8" spans="2:13" ht="21.75" customHeight="1" x14ac:dyDescent="0.3">
      <c r="B8" s="175"/>
      <c r="C8" s="38" t="s">
        <v>268</v>
      </c>
      <c r="D8" s="176"/>
      <c r="E8" s="177"/>
      <c r="F8" s="177"/>
      <c r="G8" s="39">
        <f t="shared" ref="G8:G15" si="0">SUM(D8:F8)</f>
        <v>0</v>
      </c>
      <c r="H8" s="175"/>
      <c r="I8" s="175"/>
      <c r="J8" s="175"/>
      <c r="K8" s="175"/>
      <c r="L8" s="175"/>
      <c r="M8" s="175"/>
    </row>
    <row r="9" spans="2:13" x14ac:dyDescent="0.3">
      <c r="B9" s="175"/>
      <c r="C9" s="30" t="s">
        <v>269</v>
      </c>
      <c r="D9" s="178"/>
      <c r="E9" s="148"/>
      <c r="F9" s="148"/>
      <c r="G9" s="37">
        <f t="shared" si="0"/>
        <v>0</v>
      </c>
      <c r="H9" s="175"/>
      <c r="I9" s="175"/>
      <c r="J9" s="175"/>
      <c r="K9" s="175"/>
      <c r="L9" s="175"/>
      <c r="M9" s="175"/>
    </row>
    <row r="10" spans="2:13" ht="15.75" customHeight="1" x14ac:dyDescent="0.3">
      <c r="B10" s="175"/>
      <c r="C10" s="30" t="s">
        <v>270</v>
      </c>
      <c r="D10" s="178"/>
      <c r="E10" s="178"/>
      <c r="F10" s="178"/>
      <c r="G10" s="37">
        <f t="shared" si="0"/>
        <v>0</v>
      </c>
      <c r="H10" s="175"/>
      <c r="I10" s="175"/>
      <c r="J10" s="175"/>
      <c r="K10" s="175"/>
      <c r="L10" s="175"/>
      <c r="M10" s="175"/>
    </row>
    <row r="11" spans="2:13" x14ac:dyDescent="0.3">
      <c r="B11" s="175"/>
      <c r="C11" s="31" t="s">
        <v>271</v>
      </c>
      <c r="D11" s="178">
        <v>100000</v>
      </c>
      <c r="E11" s="178"/>
      <c r="F11" s="178"/>
      <c r="G11" s="37">
        <f t="shared" si="0"/>
        <v>100000</v>
      </c>
      <c r="H11" s="175"/>
      <c r="I11" s="175"/>
      <c r="J11" s="175"/>
      <c r="K11" s="175"/>
      <c r="L11" s="175"/>
      <c r="M11" s="175"/>
    </row>
    <row r="12" spans="2:13" x14ac:dyDescent="0.3">
      <c r="B12" s="175"/>
      <c r="C12" s="30" t="s">
        <v>272</v>
      </c>
      <c r="D12" s="178"/>
      <c r="E12" s="178"/>
      <c r="F12" s="178"/>
      <c r="G12" s="37">
        <f t="shared" si="0"/>
        <v>0</v>
      </c>
      <c r="H12" s="175"/>
      <c r="I12" s="175"/>
      <c r="J12" s="175"/>
      <c r="K12" s="175"/>
      <c r="L12" s="175"/>
      <c r="M12" s="175"/>
    </row>
    <row r="13" spans="2:13" ht="21.75" customHeight="1" x14ac:dyDescent="0.3">
      <c r="B13" s="175"/>
      <c r="C13" s="30" t="s">
        <v>273</v>
      </c>
      <c r="D13" s="178">
        <v>40000</v>
      </c>
      <c r="E13" s="178"/>
      <c r="F13" s="178"/>
      <c r="G13" s="37">
        <f t="shared" si="0"/>
        <v>40000</v>
      </c>
      <c r="H13" s="175"/>
      <c r="I13" s="175"/>
      <c r="J13" s="175"/>
      <c r="K13" s="175"/>
      <c r="L13" s="175"/>
      <c r="M13" s="175"/>
    </row>
    <row r="14" spans="2:13" ht="21.75" customHeight="1" x14ac:dyDescent="0.3">
      <c r="B14" s="175"/>
      <c r="C14" s="30" t="s">
        <v>274</v>
      </c>
      <c r="D14" s="178"/>
      <c r="E14" s="178"/>
      <c r="F14" s="178"/>
      <c r="G14" s="37">
        <f t="shared" si="0"/>
        <v>0</v>
      </c>
      <c r="H14" s="175"/>
      <c r="I14" s="175"/>
      <c r="J14" s="175"/>
      <c r="K14" s="175"/>
      <c r="L14" s="175"/>
      <c r="M14" s="175"/>
    </row>
    <row r="15" spans="2:13" ht="15.75" customHeight="1" x14ac:dyDescent="0.3">
      <c r="B15" s="175"/>
      <c r="C15" s="34" t="s">
        <v>275</v>
      </c>
      <c r="D15" s="43">
        <f>SUM(D8:D14)</f>
        <v>140000</v>
      </c>
      <c r="E15" s="43">
        <f>SUM(E8:E14)</f>
        <v>0</v>
      </c>
      <c r="F15" s="43">
        <f>SUM(F8:F14)</f>
        <v>0</v>
      </c>
      <c r="G15" s="92">
        <f t="shared" si="0"/>
        <v>140000</v>
      </c>
      <c r="H15" s="175"/>
      <c r="I15" s="175"/>
      <c r="J15" s="175"/>
      <c r="K15" s="175"/>
      <c r="L15" s="175"/>
      <c r="M15" s="175"/>
    </row>
    <row r="16" spans="2:13" s="33" customFormat="1" x14ac:dyDescent="0.3">
      <c r="B16" s="179"/>
      <c r="C16" s="47"/>
      <c r="D16" s="48"/>
      <c r="E16" s="48"/>
      <c r="F16" s="48"/>
      <c r="G16" s="93"/>
      <c r="H16" s="179"/>
      <c r="I16" s="179"/>
      <c r="J16" s="179"/>
      <c r="K16" s="179"/>
      <c r="L16" s="179"/>
      <c r="M16" s="179"/>
    </row>
    <row r="17" spans="3:7" x14ac:dyDescent="0.3">
      <c r="C17" s="256" t="s">
        <v>276</v>
      </c>
      <c r="D17" s="257"/>
      <c r="E17" s="257"/>
      <c r="F17" s="257"/>
      <c r="G17" s="258"/>
    </row>
    <row r="18" spans="3:7" ht="27" customHeight="1" thickBot="1" x14ac:dyDescent="0.35">
      <c r="C18" s="40" t="s">
        <v>267</v>
      </c>
      <c r="D18" s="41">
        <f>'1) Budget Table'!D25</f>
        <v>169841.36</v>
      </c>
      <c r="E18" s="41">
        <f>'1) Budget Table'!E25</f>
        <v>0</v>
      </c>
      <c r="F18" s="41">
        <f>'1) Budget Table'!F25</f>
        <v>0</v>
      </c>
      <c r="G18" s="42">
        <f t="shared" ref="G18:G26" si="1">SUM(D18:F18)</f>
        <v>169841.36</v>
      </c>
    </row>
    <row r="19" spans="3:7" x14ac:dyDescent="0.3">
      <c r="C19" s="38" t="s">
        <v>268</v>
      </c>
      <c r="D19" s="176"/>
      <c r="E19" s="177"/>
      <c r="F19" s="177"/>
      <c r="G19" s="39">
        <f t="shared" si="1"/>
        <v>0</v>
      </c>
    </row>
    <row r="20" spans="3:7" x14ac:dyDescent="0.3">
      <c r="C20" s="30" t="s">
        <v>269</v>
      </c>
      <c r="D20" s="178">
        <v>10218</v>
      </c>
      <c r="E20" s="148"/>
      <c r="F20" s="148"/>
      <c r="G20" s="37">
        <f t="shared" si="1"/>
        <v>10218</v>
      </c>
    </row>
    <row r="21" spans="3:7" ht="31.2" x14ac:dyDescent="0.3">
      <c r="C21" s="30" t="s">
        <v>270</v>
      </c>
      <c r="D21" s="178"/>
      <c r="E21" s="178"/>
      <c r="F21" s="178"/>
      <c r="G21" s="37">
        <f t="shared" si="1"/>
        <v>0</v>
      </c>
    </row>
    <row r="22" spans="3:7" x14ac:dyDescent="0.3">
      <c r="C22" s="31" t="s">
        <v>271</v>
      </c>
      <c r="D22" s="178">
        <v>65000</v>
      </c>
      <c r="E22" s="178"/>
      <c r="F22" s="178"/>
      <c r="G22" s="37">
        <f t="shared" si="1"/>
        <v>65000</v>
      </c>
    </row>
    <row r="23" spans="3:7" x14ac:dyDescent="0.3">
      <c r="C23" s="30" t="s">
        <v>272</v>
      </c>
      <c r="D23" s="178"/>
      <c r="E23" s="178"/>
      <c r="F23" s="178"/>
      <c r="G23" s="37">
        <f t="shared" si="1"/>
        <v>0</v>
      </c>
    </row>
    <row r="24" spans="3:7" x14ac:dyDescent="0.3">
      <c r="C24" s="30" t="s">
        <v>273</v>
      </c>
      <c r="D24" s="178">
        <v>84320.36</v>
      </c>
      <c r="E24" s="178"/>
      <c r="F24" s="178"/>
      <c r="G24" s="37">
        <f t="shared" si="1"/>
        <v>84320.36</v>
      </c>
    </row>
    <row r="25" spans="3:7" x14ac:dyDescent="0.3">
      <c r="C25" s="30" t="s">
        <v>274</v>
      </c>
      <c r="D25" s="178">
        <v>10303</v>
      </c>
      <c r="E25" s="178"/>
      <c r="F25" s="178"/>
      <c r="G25" s="37">
        <f t="shared" si="1"/>
        <v>10303</v>
      </c>
    </row>
    <row r="26" spans="3:7" x14ac:dyDescent="0.3">
      <c r="C26" s="34" t="s">
        <v>275</v>
      </c>
      <c r="D26" s="43">
        <f>SUM(D19:D25)</f>
        <v>169841.36</v>
      </c>
      <c r="E26" s="43">
        <f>SUM(E19:E25)</f>
        <v>0</v>
      </c>
      <c r="F26" s="43">
        <f>SUM(F19:F25)</f>
        <v>0</v>
      </c>
      <c r="G26" s="37">
        <f t="shared" si="1"/>
        <v>169841.36</v>
      </c>
    </row>
    <row r="27" spans="3:7" s="33" customFormat="1" x14ac:dyDescent="0.3">
      <c r="C27" s="47"/>
      <c r="D27" s="48"/>
      <c r="E27" s="48"/>
      <c r="F27" s="48"/>
      <c r="G27" s="49"/>
    </row>
    <row r="28" spans="3:7" x14ac:dyDescent="0.3">
      <c r="C28" s="256" t="s">
        <v>277</v>
      </c>
      <c r="D28" s="257"/>
      <c r="E28" s="257"/>
      <c r="F28" s="257"/>
      <c r="G28" s="258"/>
    </row>
    <row r="29" spans="3:7" ht="21.75" customHeight="1" thickBot="1" x14ac:dyDescent="0.35">
      <c r="C29" s="40" t="s">
        <v>267</v>
      </c>
      <c r="D29" s="41">
        <f>'1) Budget Table'!D35</f>
        <v>0</v>
      </c>
      <c r="E29" s="41">
        <f>'1) Budget Table'!E35</f>
        <v>0</v>
      </c>
      <c r="F29" s="41">
        <f>'1) Budget Table'!F35</f>
        <v>0</v>
      </c>
      <c r="G29" s="42">
        <f t="shared" ref="G29:G37" si="2">SUM(D29:F29)</f>
        <v>0</v>
      </c>
    </row>
    <row r="30" spans="3:7" x14ac:dyDescent="0.3">
      <c r="C30" s="38" t="s">
        <v>268</v>
      </c>
      <c r="D30" s="176"/>
      <c r="E30" s="177"/>
      <c r="F30" s="177"/>
      <c r="G30" s="39">
        <f t="shared" si="2"/>
        <v>0</v>
      </c>
    </row>
    <row r="31" spans="3:7" s="33" customFormat="1" ht="15.75" customHeight="1" x14ac:dyDescent="0.3">
      <c r="C31" s="30" t="s">
        <v>269</v>
      </c>
      <c r="D31" s="178"/>
      <c r="E31" s="148"/>
      <c r="F31" s="148"/>
      <c r="G31" s="37">
        <f t="shared" si="2"/>
        <v>0</v>
      </c>
    </row>
    <row r="32" spans="3:7" s="33" customFormat="1" ht="31.2" x14ac:dyDescent="0.3">
      <c r="C32" s="30" t="s">
        <v>270</v>
      </c>
      <c r="D32" s="178"/>
      <c r="E32" s="178"/>
      <c r="F32" s="178"/>
      <c r="G32" s="37">
        <f t="shared" si="2"/>
        <v>0</v>
      </c>
    </row>
    <row r="33" spans="3:7" s="33" customFormat="1" x14ac:dyDescent="0.3">
      <c r="C33" s="31" t="s">
        <v>271</v>
      </c>
      <c r="D33" s="178">
        <v>0</v>
      </c>
      <c r="E33" s="178"/>
      <c r="F33" s="178"/>
      <c r="G33" s="37">
        <f t="shared" si="2"/>
        <v>0</v>
      </c>
    </row>
    <row r="34" spans="3:7" x14ac:dyDescent="0.3">
      <c r="C34" s="30" t="s">
        <v>272</v>
      </c>
      <c r="D34" s="178">
        <v>0</v>
      </c>
      <c r="E34" s="178"/>
      <c r="F34" s="178"/>
      <c r="G34" s="37">
        <f t="shared" si="2"/>
        <v>0</v>
      </c>
    </row>
    <row r="35" spans="3:7" x14ac:dyDescent="0.3">
      <c r="C35" s="30" t="s">
        <v>273</v>
      </c>
      <c r="D35" s="178"/>
      <c r="E35" s="178"/>
      <c r="F35" s="178"/>
      <c r="G35" s="37">
        <f t="shared" si="2"/>
        <v>0</v>
      </c>
    </row>
    <row r="36" spans="3:7" x14ac:dyDescent="0.3">
      <c r="C36" s="30" t="s">
        <v>274</v>
      </c>
      <c r="D36" s="178"/>
      <c r="E36" s="178"/>
      <c r="F36" s="178"/>
      <c r="G36" s="37">
        <f t="shared" si="2"/>
        <v>0</v>
      </c>
    </row>
    <row r="37" spans="3:7" x14ac:dyDescent="0.3">
      <c r="C37" s="34" t="s">
        <v>275</v>
      </c>
      <c r="D37" s="43">
        <f>SUM(D30:D36)</f>
        <v>0</v>
      </c>
      <c r="E37" s="43">
        <f>SUM(E30:E36)</f>
        <v>0</v>
      </c>
      <c r="F37" s="43">
        <f>SUM(F30:F36)</f>
        <v>0</v>
      </c>
      <c r="G37" s="37">
        <f t="shared" si="2"/>
        <v>0</v>
      </c>
    </row>
    <row r="38" spans="3:7" x14ac:dyDescent="0.3">
      <c r="C38" s="256" t="s">
        <v>278</v>
      </c>
      <c r="D38" s="257"/>
      <c r="E38" s="257"/>
      <c r="F38" s="257"/>
      <c r="G38" s="258"/>
    </row>
    <row r="39" spans="3:7" s="33" customFormat="1" x14ac:dyDescent="0.3">
      <c r="C39" s="44"/>
      <c r="D39" s="45"/>
      <c r="E39" s="45"/>
      <c r="F39" s="45"/>
      <c r="G39" s="46"/>
    </row>
    <row r="40" spans="3:7" ht="20.25" customHeight="1" thickBot="1" x14ac:dyDescent="0.35">
      <c r="C40" s="40" t="s">
        <v>267</v>
      </c>
      <c r="D40" s="41">
        <f>'1) Budget Table'!D45</f>
        <v>0</v>
      </c>
      <c r="E40" s="41">
        <f>'1) Budget Table'!E45</f>
        <v>0</v>
      </c>
      <c r="F40" s="41">
        <f>'1) Budget Table'!F45</f>
        <v>0</v>
      </c>
      <c r="G40" s="42">
        <f t="shared" ref="G40:G48" si="3">SUM(D40:F40)</f>
        <v>0</v>
      </c>
    </row>
    <row r="41" spans="3:7" x14ac:dyDescent="0.3">
      <c r="C41" s="38" t="s">
        <v>268</v>
      </c>
      <c r="D41" s="176"/>
      <c r="E41" s="177"/>
      <c r="F41" s="177"/>
      <c r="G41" s="39">
        <f t="shared" si="3"/>
        <v>0</v>
      </c>
    </row>
    <row r="42" spans="3:7" ht="15.75" customHeight="1" x14ac:dyDescent="0.3">
      <c r="C42" s="30" t="s">
        <v>269</v>
      </c>
      <c r="D42" s="178"/>
      <c r="E42" s="148"/>
      <c r="F42" s="148"/>
      <c r="G42" s="37">
        <f t="shared" si="3"/>
        <v>0</v>
      </c>
    </row>
    <row r="43" spans="3:7" ht="32.25" customHeight="1" x14ac:dyDescent="0.3">
      <c r="C43" s="30" t="s">
        <v>270</v>
      </c>
      <c r="D43" s="178"/>
      <c r="E43" s="178"/>
      <c r="F43" s="178"/>
      <c r="G43" s="37">
        <f t="shared" si="3"/>
        <v>0</v>
      </c>
    </row>
    <row r="44" spans="3:7" s="33" customFormat="1" x14ac:dyDescent="0.3">
      <c r="C44" s="31" t="s">
        <v>271</v>
      </c>
      <c r="D44" s="178"/>
      <c r="E44" s="178"/>
      <c r="F44" s="178"/>
      <c r="G44" s="37">
        <f t="shared" si="3"/>
        <v>0</v>
      </c>
    </row>
    <row r="45" spans="3:7" x14ac:dyDescent="0.3">
      <c r="C45" s="30" t="s">
        <v>272</v>
      </c>
      <c r="D45" s="178"/>
      <c r="E45" s="178"/>
      <c r="F45" s="178"/>
      <c r="G45" s="37">
        <f t="shared" si="3"/>
        <v>0</v>
      </c>
    </row>
    <row r="46" spans="3:7" x14ac:dyDescent="0.3">
      <c r="C46" s="30" t="s">
        <v>273</v>
      </c>
      <c r="D46" s="178"/>
      <c r="E46" s="178"/>
      <c r="F46" s="178"/>
      <c r="G46" s="37">
        <f t="shared" si="3"/>
        <v>0</v>
      </c>
    </row>
    <row r="47" spans="3:7" x14ac:dyDescent="0.3">
      <c r="C47" s="30" t="s">
        <v>274</v>
      </c>
      <c r="D47" s="178"/>
      <c r="E47" s="178"/>
      <c r="F47" s="178"/>
      <c r="G47" s="37">
        <f t="shared" si="3"/>
        <v>0</v>
      </c>
    </row>
    <row r="48" spans="3:7" ht="21" customHeight="1" x14ac:dyDescent="0.3">
      <c r="C48" s="34" t="s">
        <v>275</v>
      </c>
      <c r="D48" s="43">
        <f>SUM(D41:D47)</f>
        <v>0</v>
      </c>
      <c r="E48" s="43">
        <f>SUM(E41:E47)</f>
        <v>0</v>
      </c>
      <c r="F48" s="43">
        <f>SUM(F41:F47)</f>
        <v>0</v>
      </c>
      <c r="G48" s="37">
        <f t="shared" si="3"/>
        <v>0</v>
      </c>
    </row>
    <row r="49" spans="2:7" s="33" customFormat="1" ht="22.5" customHeight="1" x14ac:dyDescent="0.3">
      <c r="B49" s="179"/>
      <c r="C49" s="50"/>
      <c r="D49" s="48"/>
      <c r="E49" s="48"/>
      <c r="F49" s="48"/>
      <c r="G49" s="49"/>
    </row>
    <row r="50" spans="2:7" x14ac:dyDescent="0.3">
      <c r="B50" s="256" t="s">
        <v>279</v>
      </c>
      <c r="C50" s="257"/>
      <c r="D50" s="257"/>
      <c r="E50" s="257"/>
      <c r="F50" s="257"/>
      <c r="G50" s="258"/>
    </row>
    <row r="51" spans="2:7" x14ac:dyDescent="0.3">
      <c r="B51" s="175"/>
      <c r="C51" s="256" t="s">
        <v>280</v>
      </c>
      <c r="D51" s="257"/>
      <c r="E51" s="257"/>
      <c r="F51" s="257"/>
      <c r="G51" s="258"/>
    </row>
    <row r="52" spans="2:7" ht="24" customHeight="1" thickBot="1" x14ac:dyDescent="0.35">
      <c r="B52" s="175"/>
      <c r="C52" s="40" t="s">
        <v>267</v>
      </c>
      <c r="D52" s="41">
        <f>'1) Budget Table'!D57</f>
        <v>0</v>
      </c>
      <c r="E52" s="41">
        <f>'1) Budget Table'!E57</f>
        <v>330000</v>
      </c>
      <c r="F52" s="41">
        <f>'1) Budget Table'!F57</f>
        <v>0</v>
      </c>
      <c r="G52" s="42">
        <f>SUM(D52:F52)</f>
        <v>330000</v>
      </c>
    </row>
    <row r="53" spans="2:7" ht="15.75" customHeight="1" x14ac:dyDescent="0.3">
      <c r="B53" s="175"/>
      <c r="C53" s="38" t="s">
        <v>268</v>
      </c>
      <c r="D53" s="176"/>
      <c r="E53" s="177">
        <v>80000</v>
      </c>
      <c r="F53" s="177"/>
      <c r="G53" s="39">
        <f t="shared" ref="G53:G60" si="4">SUM(D53:F53)</f>
        <v>80000</v>
      </c>
    </row>
    <row r="54" spans="2:7" ht="15.75" customHeight="1" x14ac:dyDescent="0.3">
      <c r="B54" s="175"/>
      <c r="C54" s="30" t="s">
        <v>269</v>
      </c>
      <c r="D54" s="178"/>
      <c r="E54" s="148">
        <v>5000</v>
      </c>
      <c r="F54" s="148"/>
      <c r="G54" s="37">
        <f t="shared" si="4"/>
        <v>5000</v>
      </c>
    </row>
    <row r="55" spans="2:7" ht="15.75" customHeight="1" x14ac:dyDescent="0.3">
      <c r="B55" s="175"/>
      <c r="C55" s="30" t="s">
        <v>270</v>
      </c>
      <c r="D55" s="178"/>
      <c r="E55" s="178">
        <v>30000</v>
      </c>
      <c r="F55" s="178"/>
      <c r="G55" s="37">
        <f t="shared" si="4"/>
        <v>30000</v>
      </c>
    </row>
    <row r="56" spans="2:7" ht="18.75" customHeight="1" x14ac:dyDescent="0.3">
      <c r="B56" s="175"/>
      <c r="C56" s="31" t="s">
        <v>271</v>
      </c>
      <c r="D56" s="178"/>
      <c r="E56" s="178">
        <v>130000</v>
      </c>
      <c r="F56" s="178"/>
      <c r="G56" s="37">
        <f t="shared" si="4"/>
        <v>130000</v>
      </c>
    </row>
    <row r="57" spans="2:7" x14ac:dyDescent="0.3">
      <c r="B57" s="175"/>
      <c r="C57" s="30" t="s">
        <v>272</v>
      </c>
      <c r="D57" s="178"/>
      <c r="E57" s="178">
        <v>8000</v>
      </c>
      <c r="F57" s="178"/>
      <c r="G57" s="37">
        <f t="shared" si="4"/>
        <v>8000</v>
      </c>
    </row>
    <row r="58" spans="2:7" s="33" customFormat="1" ht="21.75" customHeight="1" x14ac:dyDescent="0.3">
      <c r="B58" s="175"/>
      <c r="C58" s="30" t="s">
        <v>273</v>
      </c>
      <c r="D58" s="178"/>
      <c r="E58" s="178">
        <v>45000</v>
      </c>
      <c r="F58" s="178"/>
      <c r="G58" s="37">
        <f t="shared" si="4"/>
        <v>45000</v>
      </c>
    </row>
    <row r="59" spans="2:7" s="33" customFormat="1" x14ac:dyDescent="0.3">
      <c r="B59" s="175"/>
      <c r="C59" s="30" t="s">
        <v>274</v>
      </c>
      <c r="D59" s="178"/>
      <c r="E59" s="178">
        <v>32000</v>
      </c>
      <c r="F59" s="178"/>
      <c r="G59" s="37">
        <f t="shared" si="4"/>
        <v>32000</v>
      </c>
    </row>
    <row r="60" spans="2:7" x14ac:dyDescent="0.3">
      <c r="B60" s="175"/>
      <c r="C60" s="34" t="s">
        <v>275</v>
      </c>
      <c r="D60" s="43">
        <f>SUM(D53:D59)</f>
        <v>0</v>
      </c>
      <c r="E60" s="43">
        <f>SUM(E53:E59)</f>
        <v>330000</v>
      </c>
      <c r="F60" s="43">
        <f>SUM(F53:F59)</f>
        <v>0</v>
      </c>
      <c r="G60" s="37">
        <f t="shared" si="4"/>
        <v>330000</v>
      </c>
    </row>
    <row r="61" spans="2:7" s="33" customFormat="1" x14ac:dyDescent="0.3">
      <c r="B61" s="179"/>
      <c r="C61" s="47"/>
      <c r="D61" s="48"/>
      <c r="E61" s="48"/>
      <c r="F61" s="48"/>
      <c r="G61" s="49"/>
    </row>
    <row r="62" spans="2:7" x14ac:dyDescent="0.3">
      <c r="B62" s="179"/>
      <c r="C62" s="256" t="s">
        <v>93</v>
      </c>
      <c r="D62" s="257"/>
      <c r="E62" s="257"/>
      <c r="F62" s="257"/>
      <c r="G62" s="258"/>
    </row>
    <row r="63" spans="2:7" ht="21.75" customHeight="1" thickBot="1" x14ac:dyDescent="0.35">
      <c r="B63" s="175"/>
      <c r="C63" s="40" t="s">
        <v>267</v>
      </c>
      <c r="D63" s="41">
        <f>'1) Budget Table'!D67</f>
        <v>0</v>
      </c>
      <c r="E63" s="41">
        <f>'1) Budget Table'!E67</f>
        <v>280000</v>
      </c>
      <c r="F63" s="41">
        <f>'1) Budget Table'!F67</f>
        <v>0</v>
      </c>
      <c r="G63" s="42">
        <f t="shared" ref="G63:G71" si="5">SUM(D63:F63)</f>
        <v>280000</v>
      </c>
    </row>
    <row r="64" spans="2:7" ht="15.75" customHeight="1" x14ac:dyDescent="0.3">
      <c r="B64" s="175"/>
      <c r="C64" s="38" t="s">
        <v>268</v>
      </c>
      <c r="D64" s="176"/>
      <c r="E64" s="177">
        <v>84000</v>
      </c>
      <c r="F64" s="177"/>
      <c r="G64" s="39">
        <f t="shared" si="5"/>
        <v>84000</v>
      </c>
    </row>
    <row r="65" spans="2:7" ht="15.75" customHeight="1" x14ac:dyDescent="0.3">
      <c r="B65" s="175"/>
      <c r="C65" s="30" t="s">
        <v>269</v>
      </c>
      <c r="D65" s="178"/>
      <c r="E65" s="148">
        <v>5000</v>
      </c>
      <c r="F65" s="148"/>
      <c r="G65" s="37">
        <f t="shared" si="5"/>
        <v>5000</v>
      </c>
    </row>
    <row r="66" spans="2:7" ht="15.75" customHeight="1" x14ac:dyDescent="0.3">
      <c r="B66" s="175"/>
      <c r="C66" s="30" t="s">
        <v>270</v>
      </c>
      <c r="D66" s="178"/>
      <c r="E66" s="178">
        <v>6000</v>
      </c>
      <c r="F66" s="178"/>
      <c r="G66" s="37">
        <f t="shared" si="5"/>
        <v>6000</v>
      </c>
    </row>
    <row r="67" spans="2:7" x14ac:dyDescent="0.3">
      <c r="B67" s="175"/>
      <c r="C67" s="31" t="s">
        <v>271</v>
      </c>
      <c r="D67" s="178"/>
      <c r="E67" s="178">
        <v>120000</v>
      </c>
      <c r="F67" s="178"/>
      <c r="G67" s="37">
        <f t="shared" si="5"/>
        <v>120000</v>
      </c>
    </row>
    <row r="68" spans="2:7" x14ac:dyDescent="0.3">
      <c r="B68" s="175"/>
      <c r="C68" s="30" t="s">
        <v>272</v>
      </c>
      <c r="D68" s="178"/>
      <c r="E68" s="178">
        <v>10000</v>
      </c>
      <c r="F68" s="178"/>
      <c r="G68" s="37">
        <f t="shared" si="5"/>
        <v>10000</v>
      </c>
    </row>
    <row r="69" spans="2:7" x14ac:dyDescent="0.3">
      <c r="B69" s="175"/>
      <c r="C69" s="30" t="s">
        <v>273</v>
      </c>
      <c r="D69" s="178"/>
      <c r="E69" s="178">
        <v>55000</v>
      </c>
      <c r="F69" s="178"/>
      <c r="G69" s="37">
        <f t="shared" si="5"/>
        <v>55000</v>
      </c>
    </row>
    <row r="70" spans="2:7" x14ac:dyDescent="0.3">
      <c r="B70" s="175"/>
      <c r="C70" s="30" t="s">
        <v>274</v>
      </c>
      <c r="D70" s="178"/>
      <c r="E70" s="178"/>
      <c r="F70" s="178"/>
      <c r="G70" s="37">
        <f t="shared" si="5"/>
        <v>0</v>
      </c>
    </row>
    <row r="71" spans="2:7" x14ac:dyDescent="0.3">
      <c r="B71" s="175"/>
      <c r="C71" s="34" t="s">
        <v>275</v>
      </c>
      <c r="D71" s="43">
        <f>SUM(D64:D70)</f>
        <v>0</v>
      </c>
      <c r="E71" s="43">
        <f>SUM(E64:E70)</f>
        <v>280000</v>
      </c>
      <c r="F71" s="43">
        <f>SUM(F64:F70)</f>
        <v>0</v>
      </c>
      <c r="G71" s="37">
        <f t="shared" si="5"/>
        <v>280000</v>
      </c>
    </row>
    <row r="72" spans="2:7" s="33" customFormat="1" x14ac:dyDescent="0.3">
      <c r="B72" s="179"/>
      <c r="C72" s="47"/>
      <c r="D72" s="48"/>
      <c r="E72" s="48"/>
      <c r="F72" s="48"/>
      <c r="G72" s="49"/>
    </row>
    <row r="73" spans="2:7" x14ac:dyDescent="0.3">
      <c r="B73" s="175"/>
      <c r="C73" s="256" t="s">
        <v>111</v>
      </c>
      <c r="D73" s="257"/>
      <c r="E73" s="257"/>
      <c r="F73" s="257"/>
      <c r="G73" s="258"/>
    </row>
    <row r="74" spans="2:7" ht="21.75" customHeight="1" thickBot="1" x14ac:dyDescent="0.35">
      <c r="B74" s="179"/>
      <c r="C74" s="40" t="s">
        <v>267</v>
      </c>
      <c r="D74" s="41">
        <f>'1) Budget Table'!D77</f>
        <v>200000</v>
      </c>
      <c r="E74" s="41">
        <f>'1) Budget Table'!E77</f>
        <v>0</v>
      </c>
      <c r="F74" s="41">
        <f>'1) Budget Table'!F77</f>
        <v>0</v>
      </c>
      <c r="G74" s="42">
        <f t="shared" ref="G74:G82" si="6">SUM(D74:F74)</f>
        <v>200000</v>
      </c>
    </row>
    <row r="75" spans="2:7" ht="18" customHeight="1" x14ac:dyDescent="0.3">
      <c r="B75" s="175"/>
      <c r="C75" s="38" t="s">
        <v>268</v>
      </c>
      <c r="D75" s="176"/>
      <c r="E75" s="177"/>
      <c r="F75" s="177"/>
      <c r="G75" s="39">
        <f t="shared" si="6"/>
        <v>0</v>
      </c>
    </row>
    <row r="76" spans="2:7" ht="15.75" customHeight="1" x14ac:dyDescent="0.3">
      <c r="B76" s="175"/>
      <c r="C76" s="30" t="s">
        <v>269</v>
      </c>
      <c r="D76" s="178"/>
      <c r="E76" s="148"/>
      <c r="F76" s="148"/>
      <c r="G76" s="37">
        <f t="shared" si="6"/>
        <v>0</v>
      </c>
    </row>
    <row r="77" spans="2:7" s="33" customFormat="1" ht="15.75" customHeight="1" x14ac:dyDescent="0.3">
      <c r="B77" s="175"/>
      <c r="C77" s="30" t="s">
        <v>270</v>
      </c>
      <c r="D77" s="178"/>
      <c r="E77" s="178"/>
      <c r="F77" s="178"/>
      <c r="G77" s="37">
        <f t="shared" si="6"/>
        <v>0</v>
      </c>
    </row>
    <row r="78" spans="2:7" x14ac:dyDescent="0.3">
      <c r="B78" s="179"/>
      <c r="C78" s="31" t="s">
        <v>271</v>
      </c>
      <c r="D78" s="178">
        <v>200000</v>
      </c>
      <c r="E78" s="178"/>
      <c r="F78" s="178"/>
      <c r="G78" s="37">
        <f t="shared" si="6"/>
        <v>200000</v>
      </c>
    </row>
    <row r="79" spans="2:7" x14ac:dyDescent="0.3">
      <c r="B79" s="179"/>
      <c r="C79" s="30" t="s">
        <v>272</v>
      </c>
      <c r="D79" s="178"/>
      <c r="E79" s="178"/>
      <c r="F79" s="178"/>
      <c r="G79" s="37">
        <f t="shared" si="6"/>
        <v>0</v>
      </c>
    </row>
    <row r="80" spans="2:7" x14ac:dyDescent="0.3">
      <c r="B80" s="179"/>
      <c r="C80" s="30" t="s">
        <v>273</v>
      </c>
      <c r="D80" s="178"/>
      <c r="E80" s="178"/>
      <c r="F80" s="178"/>
      <c r="G80" s="37">
        <f t="shared" si="6"/>
        <v>0</v>
      </c>
    </row>
    <row r="81" spans="2:7" x14ac:dyDescent="0.3">
      <c r="B81" s="175"/>
      <c r="C81" s="30" t="s">
        <v>274</v>
      </c>
      <c r="D81" s="178"/>
      <c r="E81" s="178"/>
      <c r="F81" s="178"/>
      <c r="G81" s="37">
        <f t="shared" si="6"/>
        <v>0</v>
      </c>
    </row>
    <row r="82" spans="2:7" x14ac:dyDescent="0.3">
      <c r="B82" s="175"/>
      <c r="C82" s="34" t="s">
        <v>275</v>
      </c>
      <c r="D82" s="43">
        <f>SUM(D75:D81)</f>
        <v>200000</v>
      </c>
      <c r="E82" s="43">
        <f>SUM(E75:E81)</f>
        <v>0</v>
      </c>
      <c r="F82" s="43">
        <f>SUM(F75:F81)</f>
        <v>0</v>
      </c>
      <c r="G82" s="37">
        <f t="shared" si="6"/>
        <v>200000</v>
      </c>
    </row>
    <row r="83" spans="2:7" s="33" customFormat="1" x14ac:dyDescent="0.3">
      <c r="B83" s="179"/>
      <c r="C83" s="47"/>
      <c r="D83" s="48"/>
      <c r="E83" s="48"/>
      <c r="F83" s="48"/>
      <c r="G83" s="49"/>
    </row>
    <row r="84" spans="2:7" x14ac:dyDescent="0.3">
      <c r="B84" s="175"/>
      <c r="C84" s="256" t="s">
        <v>131</v>
      </c>
      <c r="D84" s="257"/>
      <c r="E84" s="257"/>
      <c r="F84" s="257"/>
      <c r="G84" s="258"/>
    </row>
    <row r="85" spans="2:7" ht="21.75" customHeight="1" thickBot="1" x14ac:dyDescent="0.35">
      <c r="B85" s="175"/>
      <c r="C85" s="40" t="s">
        <v>267</v>
      </c>
      <c r="D85" s="41">
        <f>'1) Budget Table'!D87</f>
        <v>0</v>
      </c>
      <c r="E85" s="41">
        <f>'1) Budget Table'!E87</f>
        <v>0</v>
      </c>
      <c r="F85" s="41">
        <f>'1) Budget Table'!F87</f>
        <v>0</v>
      </c>
      <c r="G85" s="42">
        <f t="shared" ref="G85:G93" si="7">SUM(D85:F85)</f>
        <v>0</v>
      </c>
    </row>
    <row r="86" spans="2:7" ht="15.75" customHeight="1" x14ac:dyDescent="0.3">
      <c r="B86" s="175"/>
      <c r="C86" s="38" t="s">
        <v>268</v>
      </c>
      <c r="D86" s="176"/>
      <c r="E86" s="177"/>
      <c r="F86" s="177"/>
      <c r="G86" s="39">
        <f t="shared" si="7"/>
        <v>0</v>
      </c>
    </row>
    <row r="87" spans="2:7" ht="15.75" customHeight="1" x14ac:dyDescent="0.3">
      <c r="B87" s="179"/>
      <c r="C87" s="30" t="s">
        <v>269</v>
      </c>
      <c r="D87" s="178"/>
      <c r="E87" s="148"/>
      <c r="F87" s="148"/>
      <c r="G87" s="37">
        <f t="shared" si="7"/>
        <v>0</v>
      </c>
    </row>
    <row r="88" spans="2:7" ht="15.75" customHeight="1" x14ac:dyDescent="0.3">
      <c r="B88" s="175"/>
      <c r="C88" s="30" t="s">
        <v>270</v>
      </c>
      <c r="D88" s="178"/>
      <c r="E88" s="178"/>
      <c r="F88" s="178"/>
      <c r="G88" s="37">
        <f t="shared" si="7"/>
        <v>0</v>
      </c>
    </row>
    <row r="89" spans="2:7" x14ac:dyDescent="0.3">
      <c r="B89" s="175"/>
      <c r="C89" s="31" t="s">
        <v>271</v>
      </c>
      <c r="D89" s="178"/>
      <c r="E89" s="178"/>
      <c r="F89" s="178"/>
      <c r="G89" s="37">
        <f t="shared" si="7"/>
        <v>0</v>
      </c>
    </row>
    <row r="90" spans="2:7" x14ac:dyDescent="0.3">
      <c r="B90" s="175"/>
      <c r="C90" s="30" t="s">
        <v>272</v>
      </c>
      <c r="D90" s="178"/>
      <c r="E90" s="178"/>
      <c r="F90" s="178"/>
      <c r="G90" s="37">
        <f t="shared" si="7"/>
        <v>0</v>
      </c>
    </row>
    <row r="91" spans="2:7" ht="25.5" customHeight="1" x14ac:dyDescent="0.3">
      <c r="B91" s="175"/>
      <c r="C91" s="30" t="s">
        <v>273</v>
      </c>
      <c r="D91" s="178"/>
      <c r="E91" s="178"/>
      <c r="F91" s="178"/>
      <c r="G91" s="37">
        <f t="shared" si="7"/>
        <v>0</v>
      </c>
    </row>
    <row r="92" spans="2:7" x14ac:dyDescent="0.3">
      <c r="B92" s="179"/>
      <c r="C92" s="30" t="s">
        <v>274</v>
      </c>
      <c r="D92" s="178"/>
      <c r="E92" s="178"/>
      <c r="F92" s="178"/>
      <c r="G92" s="37">
        <f t="shared" si="7"/>
        <v>0</v>
      </c>
    </row>
    <row r="93" spans="2:7" ht="15.75" customHeight="1" x14ac:dyDescent="0.3">
      <c r="B93" s="175"/>
      <c r="C93" s="34" t="s">
        <v>275</v>
      </c>
      <c r="D93" s="43">
        <f>SUM(D86:D92)</f>
        <v>0</v>
      </c>
      <c r="E93" s="43">
        <f>SUM(E86:E92)</f>
        <v>0</v>
      </c>
      <c r="F93" s="43">
        <f>SUM(F86:F92)</f>
        <v>0</v>
      </c>
      <c r="G93" s="37">
        <f t="shared" si="7"/>
        <v>0</v>
      </c>
    </row>
    <row r="94" spans="2:7" ht="25.5" customHeight="1" x14ac:dyDescent="0.3">
      <c r="B94" s="175"/>
      <c r="C94" s="175"/>
      <c r="D94" s="175"/>
      <c r="E94" s="175"/>
      <c r="F94" s="175"/>
      <c r="G94" s="175"/>
    </row>
    <row r="95" spans="2:7" x14ac:dyDescent="0.3">
      <c r="B95" s="256" t="s">
        <v>281</v>
      </c>
      <c r="C95" s="257"/>
      <c r="D95" s="257"/>
      <c r="E95" s="257"/>
      <c r="F95" s="257"/>
      <c r="G95" s="258"/>
    </row>
    <row r="96" spans="2:7" x14ac:dyDescent="0.3">
      <c r="B96" s="175"/>
      <c r="C96" s="256" t="s">
        <v>142</v>
      </c>
      <c r="D96" s="257"/>
      <c r="E96" s="257"/>
      <c r="F96" s="257"/>
      <c r="G96" s="258"/>
    </row>
    <row r="97" spans="3:7" ht="22.5" customHeight="1" thickBot="1" x14ac:dyDescent="0.35">
      <c r="C97" s="40" t="s">
        <v>267</v>
      </c>
      <c r="D97" s="41">
        <f>'1) Budget Table'!D99</f>
        <v>0</v>
      </c>
      <c r="E97" s="41">
        <f>'1) Budget Table'!E99</f>
        <v>0</v>
      </c>
      <c r="F97" s="41">
        <f>'1) Budget Table'!F99</f>
        <v>175000</v>
      </c>
      <c r="G97" s="42">
        <f>SUM(D97:F97)</f>
        <v>175000</v>
      </c>
    </row>
    <row r="98" spans="3:7" x14ac:dyDescent="0.3">
      <c r="C98" s="38" t="s">
        <v>268</v>
      </c>
      <c r="D98" s="176"/>
      <c r="E98" s="177"/>
      <c r="F98" s="177">
        <v>12000</v>
      </c>
      <c r="G98" s="39">
        <f t="shared" ref="G98:G105" si="8">SUM(D98:F98)</f>
        <v>12000</v>
      </c>
    </row>
    <row r="99" spans="3:7" x14ac:dyDescent="0.3">
      <c r="C99" s="30" t="s">
        <v>269</v>
      </c>
      <c r="D99" s="178"/>
      <c r="E99" s="148"/>
      <c r="F99" s="148"/>
      <c r="G99" s="37">
        <f t="shared" si="8"/>
        <v>0</v>
      </c>
    </row>
    <row r="100" spans="3:7" ht="15.75" customHeight="1" x14ac:dyDescent="0.3">
      <c r="C100" s="30" t="s">
        <v>270</v>
      </c>
      <c r="D100" s="178"/>
      <c r="E100" s="178"/>
      <c r="F100" s="178"/>
      <c r="G100" s="37">
        <f t="shared" si="8"/>
        <v>0</v>
      </c>
    </row>
    <row r="101" spans="3:7" x14ac:dyDescent="0.3">
      <c r="C101" s="31" t="s">
        <v>271</v>
      </c>
      <c r="D101" s="178"/>
      <c r="E101" s="178"/>
      <c r="F101" s="178">
        <v>155000</v>
      </c>
      <c r="G101" s="37">
        <f t="shared" si="8"/>
        <v>155000</v>
      </c>
    </row>
    <row r="102" spans="3:7" x14ac:dyDescent="0.3">
      <c r="C102" s="30" t="s">
        <v>272</v>
      </c>
      <c r="D102" s="178"/>
      <c r="E102" s="178"/>
      <c r="F102" s="178">
        <v>5000</v>
      </c>
      <c r="G102" s="37">
        <f t="shared" si="8"/>
        <v>5000</v>
      </c>
    </row>
    <row r="103" spans="3:7" x14ac:dyDescent="0.3">
      <c r="C103" s="30" t="s">
        <v>273</v>
      </c>
      <c r="D103" s="178"/>
      <c r="E103" s="178"/>
      <c r="F103" s="178"/>
      <c r="G103" s="37">
        <f t="shared" si="8"/>
        <v>0</v>
      </c>
    </row>
    <row r="104" spans="3:7" x14ac:dyDescent="0.3">
      <c r="C104" s="30" t="s">
        <v>274</v>
      </c>
      <c r="D104" s="178"/>
      <c r="E104" s="178"/>
      <c r="F104" s="178">
        <v>3000</v>
      </c>
      <c r="G104" s="37">
        <f t="shared" si="8"/>
        <v>3000</v>
      </c>
    </row>
    <row r="105" spans="3:7" x14ac:dyDescent="0.3">
      <c r="C105" s="34" t="s">
        <v>275</v>
      </c>
      <c r="D105" s="43">
        <f>SUM(D98:D104)</f>
        <v>0</v>
      </c>
      <c r="E105" s="43">
        <f>SUM(E98:E104)</f>
        <v>0</v>
      </c>
      <c r="F105" s="43">
        <f>SUM(F98:F104)</f>
        <v>175000</v>
      </c>
      <c r="G105" s="37">
        <f t="shared" si="8"/>
        <v>175000</v>
      </c>
    </row>
    <row r="106" spans="3:7" s="33" customFormat="1" x14ac:dyDescent="0.3">
      <c r="C106" s="47"/>
      <c r="D106" s="48"/>
      <c r="E106" s="48"/>
      <c r="F106" s="48"/>
      <c r="G106" s="49"/>
    </row>
    <row r="107" spans="3:7" ht="15.75" customHeight="1" x14ac:dyDescent="0.3">
      <c r="C107" s="256" t="s">
        <v>282</v>
      </c>
      <c r="D107" s="257"/>
      <c r="E107" s="257"/>
      <c r="F107" s="257"/>
      <c r="G107" s="258"/>
    </row>
    <row r="108" spans="3:7" ht="21.75" customHeight="1" thickBot="1" x14ac:dyDescent="0.35">
      <c r="C108" s="40" t="s">
        <v>267</v>
      </c>
      <c r="D108" s="41">
        <f>'1) Budget Table'!D109</f>
        <v>0</v>
      </c>
      <c r="E108" s="41">
        <f>'1) Budget Table'!E109</f>
        <v>0</v>
      </c>
      <c r="F108" s="41">
        <f>'1) Budget Table'!F109</f>
        <v>190000</v>
      </c>
      <c r="G108" s="42">
        <f t="shared" ref="G108:G116" si="9">SUM(D108:F108)</f>
        <v>190000</v>
      </c>
    </row>
    <row r="109" spans="3:7" x14ac:dyDescent="0.3">
      <c r="C109" s="38" t="s">
        <v>268</v>
      </c>
      <c r="D109" s="176"/>
      <c r="E109" s="177"/>
      <c r="F109" s="177">
        <v>10000</v>
      </c>
      <c r="G109" s="39">
        <f t="shared" si="9"/>
        <v>10000</v>
      </c>
    </row>
    <row r="110" spans="3:7" x14ac:dyDescent="0.3">
      <c r="C110" s="30" t="s">
        <v>269</v>
      </c>
      <c r="D110" s="178"/>
      <c r="E110" s="148"/>
      <c r="F110" s="148"/>
      <c r="G110" s="37">
        <f t="shared" si="9"/>
        <v>0</v>
      </c>
    </row>
    <row r="111" spans="3:7" ht="31.2" x14ac:dyDescent="0.3">
      <c r="C111" s="30" t="s">
        <v>270</v>
      </c>
      <c r="D111" s="178"/>
      <c r="E111" s="178"/>
      <c r="F111" s="178">
        <v>5000</v>
      </c>
      <c r="G111" s="37">
        <f t="shared" si="9"/>
        <v>5000</v>
      </c>
    </row>
    <row r="112" spans="3:7" x14ac:dyDescent="0.3">
      <c r="C112" s="31" t="s">
        <v>271</v>
      </c>
      <c r="D112" s="178"/>
      <c r="E112" s="178"/>
      <c r="F112" s="178">
        <v>160000</v>
      </c>
      <c r="G112" s="37">
        <f t="shared" si="9"/>
        <v>160000</v>
      </c>
    </row>
    <row r="113" spans="3:7" x14ac:dyDescent="0.3">
      <c r="C113" s="30" t="s">
        <v>272</v>
      </c>
      <c r="D113" s="178"/>
      <c r="E113" s="178"/>
      <c r="F113" s="178">
        <v>10000</v>
      </c>
      <c r="G113" s="37">
        <f t="shared" si="9"/>
        <v>10000</v>
      </c>
    </row>
    <row r="114" spans="3:7" x14ac:dyDescent="0.3">
      <c r="C114" s="30" t="s">
        <v>273</v>
      </c>
      <c r="D114" s="178"/>
      <c r="E114" s="178"/>
      <c r="F114" s="178"/>
      <c r="G114" s="37">
        <f t="shared" si="9"/>
        <v>0</v>
      </c>
    </row>
    <row r="115" spans="3:7" x14ac:dyDescent="0.3">
      <c r="C115" s="30" t="s">
        <v>274</v>
      </c>
      <c r="D115" s="178"/>
      <c r="E115" s="178"/>
      <c r="F115" s="178">
        <v>5000</v>
      </c>
      <c r="G115" s="37">
        <f t="shared" si="9"/>
        <v>5000</v>
      </c>
    </row>
    <row r="116" spans="3:7" x14ac:dyDescent="0.3">
      <c r="C116" s="34" t="s">
        <v>275</v>
      </c>
      <c r="D116" s="43">
        <f>SUM(D109:D115)</f>
        <v>0</v>
      </c>
      <c r="E116" s="43">
        <f>SUM(E109:E115)</f>
        <v>0</v>
      </c>
      <c r="F116" s="43">
        <f>SUM(F109:F115)</f>
        <v>190000</v>
      </c>
      <c r="G116" s="37">
        <f t="shared" si="9"/>
        <v>190000</v>
      </c>
    </row>
    <row r="117" spans="3:7" s="33" customFormat="1" x14ac:dyDescent="0.3">
      <c r="C117" s="47"/>
      <c r="D117" s="48"/>
      <c r="E117" s="48"/>
      <c r="F117" s="48"/>
      <c r="G117" s="49"/>
    </row>
    <row r="118" spans="3:7" x14ac:dyDescent="0.3">
      <c r="C118" s="256" t="s">
        <v>179</v>
      </c>
      <c r="D118" s="257"/>
      <c r="E118" s="257"/>
      <c r="F118" s="257"/>
      <c r="G118" s="258"/>
    </row>
    <row r="119" spans="3:7" ht="21" customHeight="1" thickBot="1" x14ac:dyDescent="0.35">
      <c r="C119" s="40" t="s">
        <v>267</v>
      </c>
      <c r="D119" s="41">
        <f>'1) Budget Table'!D119</f>
        <v>0</v>
      </c>
      <c r="E119" s="41">
        <f>'1) Budget Table'!E119</f>
        <v>0</v>
      </c>
      <c r="F119" s="41">
        <f>'1) Budget Table'!F119</f>
        <v>140000</v>
      </c>
      <c r="G119" s="42">
        <f t="shared" ref="G119:G127" si="10">SUM(D119:F119)</f>
        <v>140000</v>
      </c>
    </row>
    <row r="120" spans="3:7" x14ac:dyDescent="0.3">
      <c r="C120" s="38" t="s">
        <v>268</v>
      </c>
      <c r="D120" s="176"/>
      <c r="E120" s="177"/>
      <c r="F120" s="177">
        <v>6000</v>
      </c>
      <c r="G120" s="39">
        <f t="shared" si="10"/>
        <v>6000</v>
      </c>
    </row>
    <row r="121" spans="3:7" x14ac:dyDescent="0.3">
      <c r="C121" s="30" t="s">
        <v>269</v>
      </c>
      <c r="D121" s="178"/>
      <c r="E121" s="148"/>
      <c r="F121" s="148"/>
      <c r="G121" s="37">
        <f t="shared" si="10"/>
        <v>0</v>
      </c>
    </row>
    <row r="122" spans="3:7" ht="31.2" x14ac:dyDescent="0.3">
      <c r="C122" s="30" t="s">
        <v>270</v>
      </c>
      <c r="D122" s="178"/>
      <c r="E122" s="178"/>
      <c r="F122" s="178">
        <v>20000</v>
      </c>
      <c r="G122" s="37">
        <f t="shared" si="10"/>
        <v>20000</v>
      </c>
    </row>
    <row r="123" spans="3:7" x14ac:dyDescent="0.3">
      <c r="C123" s="31" t="s">
        <v>271</v>
      </c>
      <c r="D123" s="178"/>
      <c r="E123" s="178"/>
      <c r="F123" s="178">
        <v>99000</v>
      </c>
      <c r="G123" s="37">
        <f t="shared" si="10"/>
        <v>99000</v>
      </c>
    </row>
    <row r="124" spans="3:7" x14ac:dyDescent="0.3">
      <c r="C124" s="30" t="s">
        <v>272</v>
      </c>
      <c r="D124" s="178"/>
      <c r="E124" s="178"/>
      <c r="F124" s="178">
        <v>10000</v>
      </c>
      <c r="G124" s="37">
        <f t="shared" si="10"/>
        <v>10000</v>
      </c>
    </row>
    <row r="125" spans="3:7" x14ac:dyDescent="0.3">
      <c r="C125" s="30" t="s">
        <v>273</v>
      </c>
      <c r="D125" s="178"/>
      <c r="E125" s="178"/>
      <c r="F125" s="178"/>
      <c r="G125" s="37">
        <f t="shared" si="10"/>
        <v>0</v>
      </c>
    </row>
    <row r="126" spans="3:7" x14ac:dyDescent="0.3">
      <c r="C126" s="30" t="s">
        <v>274</v>
      </c>
      <c r="D126" s="178"/>
      <c r="E126" s="178"/>
      <c r="F126" s="178">
        <v>5000</v>
      </c>
      <c r="G126" s="37">
        <f t="shared" si="10"/>
        <v>5000</v>
      </c>
    </row>
    <row r="127" spans="3:7" x14ac:dyDescent="0.3">
      <c r="C127" s="34" t="s">
        <v>275</v>
      </c>
      <c r="D127" s="43">
        <f>SUM(D120:D126)</f>
        <v>0</v>
      </c>
      <c r="E127" s="43">
        <f>SUM(E120:E126)</f>
        <v>0</v>
      </c>
      <c r="F127" s="43">
        <f>SUM(F120:F126)</f>
        <v>140000</v>
      </c>
      <c r="G127" s="37">
        <f t="shared" si="10"/>
        <v>140000</v>
      </c>
    </row>
    <row r="128" spans="3:7" s="33" customFormat="1" x14ac:dyDescent="0.3">
      <c r="C128" s="47"/>
      <c r="D128" s="48"/>
      <c r="E128" s="48"/>
      <c r="F128" s="48"/>
      <c r="G128" s="49"/>
    </row>
    <row r="129" spans="2:7" x14ac:dyDescent="0.3">
      <c r="B129" s="175"/>
      <c r="C129" s="256" t="s">
        <v>197</v>
      </c>
      <c r="D129" s="257"/>
      <c r="E129" s="257"/>
      <c r="F129" s="257"/>
      <c r="G129" s="258"/>
    </row>
    <row r="130" spans="2:7" ht="24" customHeight="1" thickBot="1" x14ac:dyDescent="0.35">
      <c r="B130" s="175"/>
      <c r="C130" s="40" t="s">
        <v>267</v>
      </c>
      <c r="D130" s="41">
        <f>'1) Budget Table'!D129</f>
        <v>0</v>
      </c>
      <c r="E130" s="41">
        <f>'1) Budget Table'!E129</f>
        <v>0</v>
      </c>
      <c r="F130" s="41">
        <f>'1) Budget Table'!F129</f>
        <v>0</v>
      </c>
      <c r="G130" s="42">
        <f t="shared" ref="G130:G138" si="11">SUM(D130:F130)</f>
        <v>0</v>
      </c>
    </row>
    <row r="131" spans="2:7" ht="15.75" customHeight="1" x14ac:dyDescent="0.3">
      <c r="B131" s="175"/>
      <c r="C131" s="38" t="s">
        <v>268</v>
      </c>
      <c r="D131" s="176"/>
      <c r="E131" s="177"/>
      <c r="F131" s="177"/>
      <c r="G131" s="39">
        <f t="shared" si="11"/>
        <v>0</v>
      </c>
    </row>
    <row r="132" spans="2:7" x14ac:dyDescent="0.3">
      <c r="B132" s="175"/>
      <c r="C132" s="30" t="s">
        <v>269</v>
      </c>
      <c r="D132" s="178"/>
      <c r="E132" s="148"/>
      <c r="F132" s="148"/>
      <c r="G132" s="37">
        <f t="shared" si="11"/>
        <v>0</v>
      </c>
    </row>
    <row r="133" spans="2:7" ht="15.75" customHeight="1" x14ac:dyDescent="0.3">
      <c r="B133" s="175"/>
      <c r="C133" s="30" t="s">
        <v>270</v>
      </c>
      <c r="D133" s="178"/>
      <c r="E133" s="178"/>
      <c r="F133" s="178"/>
      <c r="G133" s="37">
        <f t="shared" si="11"/>
        <v>0</v>
      </c>
    </row>
    <row r="134" spans="2:7" x14ac:dyDescent="0.3">
      <c r="B134" s="175"/>
      <c r="C134" s="31" t="s">
        <v>271</v>
      </c>
      <c r="D134" s="178"/>
      <c r="E134" s="178"/>
      <c r="F134" s="178"/>
      <c r="G134" s="37">
        <f t="shared" si="11"/>
        <v>0</v>
      </c>
    </row>
    <row r="135" spans="2:7" x14ac:dyDescent="0.3">
      <c r="B135" s="175"/>
      <c r="C135" s="30" t="s">
        <v>272</v>
      </c>
      <c r="D135" s="178"/>
      <c r="E135" s="178"/>
      <c r="F135" s="178"/>
      <c r="G135" s="37">
        <f t="shared" si="11"/>
        <v>0</v>
      </c>
    </row>
    <row r="136" spans="2:7" ht="15.75" customHeight="1" x14ac:dyDescent="0.3">
      <c r="B136" s="175"/>
      <c r="C136" s="30" t="s">
        <v>273</v>
      </c>
      <c r="D136" s="178"/>
      <c r="E136" s="178"/>
      <c r="F136" s="178"/>
      <c r="G136" s="37">
        <f t="shared" si="11"/>
        <v>0</v>
      </c>
    </row>
    <row r="137" spans="2:7" x14ac:dyDescent="0.3">
      <c r="B137" s="175"/>
      <c r="C137" s="30" t="s">
        <v>274</v>
      </c>
      <c r="D137" s="178"/>
      <c r="E137" s="178"/>
      <c r="F137" s="178"/>
      <c r="G137" s="37">
        <f t="shared" si="11"/>
        <v>0</v>
      </c>
    </row>
    <row r="138" spans="2:7" x14ac:dyDescent="0.3">
      <c r="B138" s="175"/>
      <c r="C138" s="34" t="s">
        <v>275</v>
      </c>
      <c r="D138" s="43">
        <f>SUM(D131:D137)</f>
        <v>0</v>
      </c>
      <c r="E138" s="43">
        <f>SUM(E131:E137)</f>
        <v>0</v>
      </c>
      <c r="F138" s="43">
        <f>SUM(F131:F137)</f>
        <v>0</v>
      </c>
      <c r="G138" s="37">
        <f t="shared" si="11"/>
        <v>0</v>
      </c>
    </row>
    <row r="140" spans="2:7" x14ac:dyDescent="0.3">
      <c r="B140" s="256" t="s">
        <v>283</v>
      </c>
      <c r="C140" s="257"/>
      <c r="D140" s="257"/>
      <c r="E140" s="257"/>
      <c r="F140" s="257"/>
      <c r="G140" s="258"/>
    </row>
    <row r="141" spans="2:7" x14ac:dyDescent="0.3">
      <c r="B141" s="175"/>
      <c r="C141" s="256" t="s">
        <v>207</v>
      </c>
      <c r="D141" s="257"/>
      <c r="E141" s="257"/>
      <c r="F141" s="257"/>
      <c r="G141" s="258"/>
    </row>
    <row r="142" spans="2:7" ht="24" customHeight="1" thickBot="1" x14ac:dyDescent="0.35">
      <c r="B142" s="175"/>
      <c r="C142" s="40" t="s">
        <v>267</v>
      </c>
      <c r="D142" s="41">
        <f>'1) Budget Table'!D141</f>
        <v>0</v>
      </c>
      <c r="E142" s="41">
        <f>'1) Budget Table'!E141</f>
        <v>0</v>
      </c>
      <c r="F142" s="41">
        <f>'1) Budget Table'!F141</f>
        <v>0</v>
      </c>
      <c r="G142" s="42">
        <f>SUM(D142:F142)</f>
        <v>0</v>
      </c>
    </row>
    <row r="143" spans="2:7" ht="24.75" customHeight="1" x14ac:dyDescent="0.3">
      <c r="B143" s="175"/>
      <c r="C143" s="38" t="s">
        <v>268</v>
      </c>
      <c r="D143" s="176"/>
      <c r="E143" s="177"/>
      <c r="F143" s="177"/>
      <c r="G143" s="39">
        <f t="shared" ref="G143:G150" si="12">SUM(D143:F143)</f>
        <v>0</v>
      </c>
    </row>
    <row r="144" spans="2:7" ht="15.75" customHeight="1" x14ac:dyDescent="0.3">
      <c r="B144" s="175"/>
      <c r="C144" s="30" t="s">
        <v>269</v>
      </c>
      <c r="D144" s="178"/>
      <c r="E144" s="148"/>
      <c r="F144" s="148"/>
      <c r="G144" s="37">
        <f t="shared" si="12"/>
        <v>0</v>
      </c>
    </row>
    <row r="145" spans="3:7" ht="15.75" customHeight="1" x14ac:dyDescent="0.3">
      <c r="C145" s="30" t="s">
        <v>270</v>
      </c>
      <c r="D145" s="178"/>
      <c r="E145" s="178"/>
      <c r="F145" s="178"/>
      <c r="G145" s="37">
        <f t="shared" si="12"/>
        <v>0</v>
      </c>
    </row>
    <row r="146" spans="3:7" ht="15.75" customHeight="1" x14ac:dyDescent="0.3">
      <c r="C146" s="31" t="s">
        <v>271</v>
      </c>
      <c r="D146" s="178"/>
      <c r="E146" s="178"/>
      <c r="F146" s="178"/>
      <c r="G146" s="37">
        <f t="shared" si="12"/>
        <v>0</v>
      </c>
    </row>
    <row r="147" spans="3:7" ht="15.75" customHeight="1" x14ac:dyDescent="0.3">
      <c r="C147" s="30" t="s">
        <v>272</v>
      </c>
      <c r="D147" s="178"/>
      <c r="E147" s="178"/>
      <c r="F147" s="178"/>
      <c r="G147" s="37">
        <f t="shared" si="12"/>
        <v>0</v>
      </c>
    </row>
    <row r="148" spans="3:7" ht="15.75" customHeight="1" x14ac:dyDescent="0.3">
      <c r="C148" s="30" t="s">
        <v>273</v>
      </c>
      <c r="D148" s="178"/>
      <c r="E148" s="178"/>
      <c r="F148" s="178"/>
      <c r="G148" s="37">
        <f t="shared" si="12"/>
        <v>0</v>
      </c>
    </row>
    <row r="149" spans="3:7" ht="15.75" customHeight="1" x14ac:dyDescent="0.3">
      <c r="C149" s="30" t="s">
        <v>274</v>
      </c>
      <c r="D149" s="178"/>
      <c r="E149" s="178"/>
      <c r="F149" s="178"/>
      <c r="G149" s="37">
        <f t="shared" si="12"/>
        <v>0</v>
      </c>
    </row>
    <row r="150" spans="3:7" ht="15.75" customHeight="1" x14ac:dyDescent="0.3">
      <c r="C150" s="34" t="s">
        <v>275</v>
      </c>
      <c r="D150" s="43">
        <f>SUM(D143:D149)</f>
        <v>0</v>
      </c>
      <c r="E150" s="43">
        <f>SUM(E143:E149)</f>
        <v>0</v>
      </c>
      <c r="F150" s="43">
        <f>SUM(F143:F149)</f>
        <v>0</v>
      </c>
      <c r="G150" s="37">
        <f t="shared" si="12"/>
        <v>0</v>
      </c>
    </row>
    <row r="151" spans="3:7" s="33" customFormat="1" ht="15.75" customHeight="1" x14ac:dyDescent="0.3">
      <c r="C151" s="47"/>
      <c r="D151" s="48"/>
      <c r="E151" s="48"/>
      <c r="F151" s="48"/>
      <c r="G151" s="49"/>
    </row>
    <row r="152" spans="3:7" ht="15.75" customHeight="1" x14ac:dyDescent="0.3">
      <c r="C152" s="256" t="s">
        <v>216</v>
      </c>
      <c r="D152" s="257"/>
      <c r="E152" s="257"/>
      <c r="F152" s="257"/>
      <c r="G152" s="258"/>
    </row>
    <row r="153" spans="3:7" ht="21" customHeight="1" thickBot="1" x14ac:dyDescent="0.35">
      <c r="C153" s="40" t="s">
        <v>267</v>
      </c>
      <c r="D153" s="41">
        <f>'1) Budget Table'!D151</f>
        <v>0</v>
      </c>
      <c r="E153" s="41">
        <f>'1) Budget Table'!E151</f>
        <v>0</v>
      </c>
      <c r="F153" s="41">
        <f>'1) Budget Table'!F151</f>
        <v>0</v>
      </c>
      <c r="G153" s="42">
        <f t="shared" ref="G153:G161" si="13">SUM(D153:F153)</f>
        <v>0</v>
      </c>
    </row>
    <row r="154" spans="3:7" ht="15.75" customHeight="1" x14ac:dyDescent="0.3">
      <c r="C154" s="38" t="s">
        <v>268</v>
      </c>
      <c r="D154" s="176"/>
      <c r="E154" s="177"/>
      <c r="F154" s="177"/>
      <c r="G154" s="39">
        <f t="shared" si="13"/>
        <v>0</v>
      </c>
    </row>
    <row r="155" spans="3:7" ht="15.75" customHeight="1" x14ac:dyDescent="0.3">
      <c r="C155" s="30" t="s">
        <v>269</v>
      </c>
      <c r="D155" s="178"/>
      <c r="E155" s="148"/>
      <c r="F155" s="148"/>
      <c r="G155" s="37">
        <f t="shared" si="13"/>
        <v>0</v>
      </c>
    </row>
    <row r="156" spans="3:7" ht="15.75" customHeight="1" x14ac:dyDescent="0.3">
      <c r="C156" s="30" t="s">
        <v>270</v>
      </c>
      <c r="D156" s="178"/>
      <c r="E156" s="178"/>
      <c r="F156" s="178"/>
      <c r="G156" s="37">
        <f t="shared" si="13"/>
        <v>0</v>
      </c>
    </row>
    <row r="157" spans="3:7" ht="15.75" customHeight="1" x14ac:dyDescent="0.3">
      <c r="C157" s="31" t="s">
        <v>271</v>
      </c>
      <c r="D157" s="178"/>
      <c r="E157" s="178"/>
      <c r="F157" s="178"/>
      <c r="G157" s="37">
        <f t="shared" si="13"/>
        <v>0</v>
      </c>
    </row>
    <row r="158" spans="3:7" ht="15.75" customHeight="1" x14ac:dyDescent="0.3">
      <c r="C158" s="30" t="s">
        <v>272</v>
      </c>
      <c r="D158" s="178"/>
      <c r="E158" s="178"/>
      <c r="F158" s="178"/>
      <c r="G158" s="37">
        <f t="shared" si="13"/>
        <v>0</v>
      </c>
    </row>
    <row r="159" spans="3:7" ht="15.75" customHeight="1" x14ac:dyDescent="0.3">
      <c r="C159" s="30" t="s">
        <v>273</v>
      </c>
      <c r="D159" s="178"/>
      <c r="E159" s="178"/>
      <c r="F159" s="178"/>
      <c r="G159" s="37">
        <f t="shared" si="13"/>
        <v>0</v>
      </c>
    </row>
    <row r="160" spans="3:7" ht="15.75" customHeight="1" x14ac:dyDescent="0.3">
      <c r="C160" s="30" t="s">
        <v>274</v>
      </c>
      <c r="D160" s="178"/>
      <c r="E160" s="178"/>
      <c r="F160" s="178"/>
      <c r="G160" s="37">
        <f t="shared" si="13"/>
        <v>0</v>
      </c>
    </row>
    <row r="161" spans="3:7" ht="15.75" customHeight="1" x14ac:dyDescent="0.3">
      <c r="C161" s="34" t="s">
        <v>275</v>
      </c>
      <c r="D161" s="43">
        <f>SUM(D154:D160)</f>
        <v>0</v>
      </c>
      <c r="E161" s="43">
        <f>SUM(E154:E160)</f>
        <v>0</v>
      </c>
      <c r="F161" s="43">
        <f>SUM(F154:F160)</f>
        <v>0</v>
      </c>
      <c r="G161" s="37">
        <f t="shared" si="13"/>
        <v>0</v>
      </c>
    </row>
    <row r="162" spans="3:7" s="33" customFormat="1" ht="15.75" customHeight="1" x14ac:dyDescent="0.3">
      <c r="C162" s="47"/>
      <c r="D162" s="48"/>
      <c r="E162" s="48"/>
      <c r="F162" s="48"/>
      <c r="G162" s="49"/>
    </row>
    <row r="163" spans="3:7" ht="15.75" customHeight="1" x14ac:dyDescent="0.3">
      <c r="C163" s="256" t="s">
        <v>225</v>
      </c>
      <c r="D163" s="257"/>
      <c r="E163" s="257"/>
      <c r="F163" s="257"/>
      <c r="G163" s="258"/>
    </row>
    <row r="164" spans="3:7" ht="19.5" customHeight="1" thickBot="1" x14ac:dyDescent="0.35">
      <c r="C164" s="40" t="s">
        <v>267</v>
      </c>
      <c r="D164" s="41">
        <f>'1) Budget Table'!D161</f>
        <v>0</v>
      </c>
      <c r="E164" s="41">
        <f>'1) Budget Table'!E161</f>
        <v>0</v>
      </c>
      <c r="F164" s="41">
        <f>'1) Budget Table'!F161</f>
        <v>0</v>
      </c>
      <c r="G164" s="42">
        <f t="shared" ref="G164:G172" si="14">SUM(D164:F164)</f>
        <v>0</v>
      </c>
    </row>
    <row r="165" spans="3:7" ht="15.75" customHeight="1" x14ac:dyDescent="0.3">
      <c r="C165" s="38" t="s">
        <v>268</v>
      </c>
      <c r="D165" s="176"/>
      <c r="E165" s="177"/>
      <c r="F165" s="177"/>
      <c r="G165" s="39">
        <f t="shared" si="14"/>
        <v>0</v>
      </c>
    </row>
    <row r="166" spans="3:7" ht="15.75" customHeight="1" x14ac:dyDescent="0.3">
      <c r="C166" s="30" t="s">
        <v>269</v>
      </c>
      <c r="D166" s="178"/>
      <c r="E166" s="148"/>
      <c r="F166" s="148"/>
      <c r="G166" s="37">
        <f t="shared" si="14"/>
        <v>0</v>
      </c>
    </row>
    <row r="167" spans="3:7" ht="15.75" customHeight="1" x14ac:dyDescent="0.3">
      <c r="C167" s="30" t="s">
        <v>270</v>
      </c>
      <c r="D167" s="178"/>
      <c r="E167" s="178"/>
      <c r="F167" s="178"/>
      <c r="G167" s="37">
        <f t="shared" si="14"/>
        <v>0</v>
      </c>
    </row>
    <row r="168" spans="3:7" ht="15.75" customHeight="1" x14ac:dyDescent="0.3">
      <c r="C168" s="31" t="s">
        <v>271</v>
      </c>
      <c r="D168" s="178"/>
      <c r="E168" s="178"/>
      <c r="F168" s="178"/>
      <c r="G168" s="37">
        <f t="shared" si="14"/>
        <v>0</v>
      </c>
    </row>
    <row r="169" spans="3:7" ht="15.75" customHeight="1" x14ac:dyDescent="0.3">
      <c r="C169" s="30" t="s">
        <v>272</v>
      </c>
      <c r="D169" s="178"/>
      <c r="E169" s="178"/>
      <c r="F169" s="178"/>
      <c r="G169" s="37">
        <f t="shared" si="14"/>
        <v>0</v>
      </c>
    </row>
    <row r="170" spans="3:7" ht="15.75" customHeight="1" x14ac:dyDescent="0.3">
      <c r="C170" s="30" t="s">
        <v>273</v>
      </c>
      <c r="D170" s="178"/>
      <c r="E170" s="178"/>
      <c r="F170" s="178"/>
      <c r="G170" s="37">
        <f t="shared" si="14"/>
        <v>0</v>
      </c>
    </row>
    <row r="171" spans="3:7" ht="15.75" customHeight="1" x14ac:dyDescent="0.3">
      <c r="C171" s="30" t="s">
        <v>274</v>
      </c>
      <c r="D171" s="178"/>
      <c r="E171" s="178"/>
      <c r="F171" s="178"/>
      <c r="G171" s="37">
        <f t="shared" si="14"/>
        <v>0</v>
      </c>
    </row>
    <row r="172" spans="3:7" ht="15.75" customHeight="1" x14ac:dyDescent="0.3">
      <c r="C172" s="34" t="s">
        <v>275</v>
      </c>
      <c r="D172" s="43">
        <f>SUM(D165:D171)</f>
        <v>0</v>
      </c>
      <c r="E172" s="43">
        <f>SUM(E165:E171)</f>
        <v>0</v>
      </c>
      <c r="F172" s="43">
        <f>SUM(F165:F171)</f>
        <v>0</v>
      </c>
      <c r="G172" s="37">
        <f t="shared" si="14"/>
        <v>0</v>
      </c>
    </row>
    <row r="173" spans="3:7" s="33" customFormat="1" ht="15.75" customHeight="1" x14ac:dyDescent="0.3">
      <c r="C173" s="47"/>
      <c r="D173" s="48"/>
      <c r="E173" s="48"/>
      <c r="F173" s="48"/>
      <c r="G173" s="49"/>
    </row>
    <row r="174" spans="3:7" ht="15.75" customHeight="1" x14ac:dyDescent="0.3">
      <c r="C174" s="256" t="s">
        <v>234</v>
      </c>
      <c r="D174" s="257"/>
      <c r="E174" s="257"/>
      <c r="F174" s="257"/>
      <c r="G174" s="258"/>
    </row>
    <row r="175" spans="3:7" ht="22.5" customHeight="1" thickBot="1" x14ac:dyDescent="0.35">
      <c r="C175" s="40" t="s">
        <v>267</v>
      </c>
      <c r="D175" s="41">
        <f>'1) Budget Table'!D171</f>
        <v>0</v>
      </c>
      <c r="E175" s="41">
        <f>'1) Budget Table'!E171</f>
        <v>0</v>
      </c>
      <c r="F175" s="41">
        <f>'1) Budget Table'!F171</f>
        <v>0</v>
      </c>
      <c r="G175" s="42">
        <f t="shared" ref="G175:G183" si="15">SUM(D175:F175)</f>
        <v>0</v>
      </c>
    </row>
    <row r="176" spans="3:7" ht="15.75" customHeight="1" x14ac:dyDescent="0.3">
      <c r="C176" s="38" t="s">
        <v>268</v>
      </c>
      <c r="D176" s="176"/>
      <c r="E176" s="177"/>
      <c r="F176" s="177"/>
      <c r="G176" s="39">
        <f t="shared" si="15"/>
        <v>0</v>
      </c>
    </row>
    <row r="177" spans="3:7" ht="15.75" customHeight="1" x14ac:dyDescent="0.3">
      <c r="C177" s="30" t="s">
        <v>269</v>
      </c>
      <c r="D177" s="178"/>
      <c r="E177" s="148"/>
      <c r="F177" s="148"/>
      <c r="G177" s="37">
        <f t="shared" si="15"/>
        <v>0</v>
      </c>
    </row>
    <row r="178" spans="3:7" ht="15.75" customHeight="1" x14ac:dyDescent="0.3">
      <c r="C178" s="30" t="s">
        <v>270</v>
      </c>
      <c r="D178" s="178"/>
      <c r="E178" s="178"/>
      <c r="F178" s="178"/>
      <c r="G178" s="37">
        <f t="shared" si="15"/>
        <v>0</v>
      </c>
    </row>
    <row r="179" spans="3:7" ht="15.75" customHeight="1" x14ac:dyDescent="0.3">
      <c r="C179" s="31" t="s">
        <v>271</v>
      </c>
      <c r="D179" s="178"/>
      <c r="E179" s="178"/>
      <c r="F179" s="178"/>
      <c r="G179" s="37">
        <f t="shared" si="15"/>
        <v>0</v>
      </c>
    </row>
    <row r="180" spans="3:7" ht="15.75" customHeight="1" x14ac:dyDescent="0.3">
      <c r="C180" s="30" t="s">
        <v>272</v>
      </c>
      <c r="D180" s="178"/>
      <c r="E180" s="178"/>
      <c r="F180" s="178"/>
      <c r="G180" s="37">
        <f t="shared" si="15"/>
        <v>0</v>
      </c>
    </row>
    <row r="181" spans="3:7" ht="15.75" customHeight="1" x14ac:dyDescent="0.3">
      <c r="C181" s="30" t="s">
        <v>273</v>
      </c>
      <c r="D181" s="178"/>
      <c r="E181" s="178"/>
      <c r="F181" s="178"/>
      <c r="G181" s="37">
        <f t="shared" si="15"/>
        <v>0</v>
      </c>
    </row>
    <row r="182" spans="3:7" ht="15.75" customHeight="1" x14ac:dyDescent="0.3">
      <c r="C182" s="30" t="s">
        <v>274</v>
      </c>
      <c r="D182" s="178"/>
      <c r="E182" s="178"/>
      <c r="F182" s="178"/>
      <c r="G182" s="37">
        <f t="shared" si="15"/>
        <v>0</v>
      </c>
    </row>
    <row r="183" spans="3:7" ht="15.75" customHeight="1" x14ac:dyDescent="0.3">
      <c r="C183" s="34" t="s">
        <v>275</v>
      </c>
      <c r="D183" s="43">
        <f>SUM(D176:D182)</f>
        <v>0</v>
      </c>
      <c r="E183" s="43">
        <f>SUM(E176:E182)</f>
        <v>0</v>
      </c>
      <c r="F183" s="43">
        <f>SUM(F176:F182)</f>
        <v>0</v>
      </c>
      <c r="G183" s="37">
        <f t="shared" si="15"/>
        <v>0</v>
      </c>
    </row>
    <row r="184" spans="3:7" ht="15.75" customHeight="1" x14ac:dyDescent="0.3">
      <c r="C184" s="175"/>
      <c r="D184" s="179"/>
      <c r="E184" s="179"/>
      <c r="F184" s="179"/>
      <c r="G184" s="175"/>
    </row>
    <row r="185" spans="3:7" ht="15.75" customHeight="1" x14ac:dyDescent="0.3">
      <c r="C185" s="256" t="s">
        <v>284</v>
      </c>
      <c r="D185" s="257"/>
      <c r="E185" s="257"/>
      <c r="F185" s="257"/>
      <c r="G185" s="258"/>
    </row>
    <row r="186" spans="3:7" ht="19.5" customHeight="1" thickBot="1" x14ac:dyDescent="0.35">
      <c r="C186" s="40" t="s">
        <v>285</v>
      </c>
      <c r="D186" s="41">
        <f>'1) Budget Table'!D178</f>
        <v>494831.1</v>
      </c>
      <c r="E186" s="41">
        <f>'1) Budget Table'!E178</f>
        <v>90934.58</v>
      </c>
      <c r="F186" s="41">
        <f>'1) Budget Table'!F178</f>
        <v>125841.12</v>
      </c>
      <c r="G186" s="42">
        <f t="shared" ref="G186:G194" si="16">SUM(D186:F186)</f>
        <v>711606.79999999993</v>
      </c>
    </row>
    <row r="187" spans="3:7" ht="15.75" customHeight="1" x14ac:dyDescent="0.3">
      <c r="C187" s="38" t="s">
        <v>268</v>
      </c>
      <c r="D187" s="176">
        <v>213752</v>
      </c>
      <c r="E187" s="177">
        <v>72000</v>
      </c>
      <c r="F187" s="177">
        <v>103000</v>
      </c>
      <c r="G187" s="39">
        <f t="shared" si="16"/>
        <v>388752</v>
      </c>
    </row>
    <row r="188" spans="3:7" ht="15.75" customHeight="1" x14ac:dyDescent="0.3">
      <c r="C188" s="30" t="s">
        <v>269</v>
      </c>
      <c r="D188" s="178"/>
      <c r="E188" s="148"/>
      <c r="F188" s="148"/>
      <c r="G188" s="37">
        <f t="shared" si="16"/>
        <v>0</v>
      </c>
    </row>
    <row r="189" spans="3:7" ht="15.75" customHeight="1" x14ac:dyDescent="0.3">
      <c r="C189" s="30" t="s">
        <v>270</v>
      </c>
      <c r="D189" s="178">
        <v>20000</v>
      </c>
      <c r="E189" s="178">
        <v>6000</v>
      </c>
      <c r="F189" s="178"/>
      <c r="G189" s="37">
        <f t="shared" si="16"/>
        <v>26000</v>
      </c>
    </row>
    <row r="190" spans="3:7" ht="15.75" customHeight="1" x14ac:dyDescent="0.3">
      <c r="C190" s="31" t="s">
        <v>271</v>
      </c>
      <c r="D190" s="178">
        <v>125000</v>
      </c>
      <c r="E190" s="178"/>
      <c r="F190" s="178"/>
      <c r="G190" s="37">
        <f t="shared" si="16"/>
        <v>125000</v>
      </c>
    </row>
    <row r="191" spans="3:7" ht="15.75" customHeight="1" x14ac:dyDescent="0.3">
      <c r="C191" s="30" t="s">
        <v>272</v>
      </c>
      <c r="D191" s="178"/>
      <c r="E191" s="178"/>
      <c r="F191" s="178"/>
      <c r="G191" s="37">
        <f t="shared" si="16"/>
        <v>0</v>
      </c>
    </row>
    <row r="192" spans="3:7" ht="15.75" customHeight="1" x14ac:dyDescent="0.3">
      <c r="C192" s="30" t="s">
        <v>273</v>
      </c>
      <c r="D192" s="178"/>
      <c r="E192" s="178"/>
      <c r="F192" s="178"/>
      <c r="G192" s="37">
        <f t="shared" si="16"/>
        <v>0</v>
      </c>
    </row>
    <row r="193" spans="3:13" ht="15.75" customHeight="1" x14ac:dyDescent="0.3">
      <c r="C193" s="30" t="s">
        <v>274</v>
      </c>
      <c r="D193" s="178">
        <v>136079</v>
      </c>
      <c r="E193" s="178">
        <v>12935</v>
      </c>
      <c r="F193" s="178">
        <v>22840.799999999999</v>
      </c>
      <c r="G193" s="37">
        <f t="shared" si="16"/>
        <v>171854.8</v>
      </c>
      <c r="H193" s="175"/>
      <c r="I193" s="175"/>
      <c r="J193" s="175"/>
      <c r="K193" s="175"/>
      <c r="L193" s="175"/>
      <c r="M193" s="175"/>
    </row>
    <row r="194" spans="3:13" ht="15.75" customHeight="1" x14ac:dyDescent="0.3">
      <c r="C194" s="34" t="s">
        <v>275</v>
      </c>
      <c r="D194" s="43">
        <f>SUM(D187:D193)</f>
        <v>494831</v>
      </c>
      <c r="E194" s="43">
        <f>SUM(E187:E193)</f>
        <v>90935</v>
      </c>
      <c r="F194" s="43">
        <f>SUM(F187:F193)</f>
        <v>125840.8</v>
      </c>
      <c r="G194" s="37">
        <f t="shared" si="16"/>
        <v>711606.8</v>
      </c>
      <c r="H194" s="175"/>
      <c r="I194" s="175"/>
      <c r="J194" s="175"/>
      <c r="K194" s="175"/>
      <c r="L194" s="175"/>
      <c r="M194" s="175"/>
    </row>
    <row r="195" spans="3:13" ht="15.75" customHeight="1" thickBot="1" x14ac:dyDescent="0.35">
      <c r="C195" s="175"/>
      <c r="D195" s="179"/>
      <c r="E195" s="179"/>
      <c r="F195" s="179"/>
      <c r="G195" s="175"/>
      <c r="H195" s="175"/>
      <c r="I195" s="175"/>
      <c r="J195" s="175"/>
      <c r="K195" s="175"/>
      <c r="L195" s="175"/>
      <c r="M195" s="175"/>
    </row>
    <row r="196" spans="3:13" ht="19.5" customHeight="1" thickBot="1" x14ac:dyDescent="0.35">
      <c r="C196" s="260" t="s">
        <v>248</v>
      </c>
      <c r="D196" s="261"/>
      <c r="E196" s="261"/>
      <c r="F196" s="261"/>
      <c r="G196" s="262"/>
      <c r="H196" s="175"/>
      <c r="I196" s="175"/>
      <c r="J196" s="175"/>
      <c r="K196" s="175"/>
      <c r="L196" s="175"/>
      <c r="M196" s="175"/>
    </row>
    <row r="197" spans="3:13" ht="19.5" customHeight="1" x14ac:dyDescent="0.3">
      <c r="C197" s="54"/>
      <c r="D197" s="254" t="str">
        <f>'1) Budget Table'!D4</f>
        <v>UNDP</v>
      </c>
      <c r="E197" s="254" t="str">
        <f>'1) Budget Table'!E4</f>
        <v>ITC</v>
      </c>
      <c r="F197" s="254" t="str">
        <f>'1) Budget Table'!F4</f>
        <v>UNESCO</v>
      </c>
      <c r="G197" s="259" t="s">
        <v>248</v>
      </c>
      <c r="H197" s="175"/>
      <c r="I197" s="175"/>
      <c r="J197" s="175"/>
      <c r="K197" s="175"/>
      <c r="L197" s="175"/>
      <c r="M197" s="175"/>
    </row>
    <row r="198" spans="3:13" ht="19.5" customHeight="1" x14ac:dyDescent="0.3">
      <c r="C198" s="54"/>
      <c r="D198" s="255"/>
      <c r="E198" s="255"/>
      <c r="F198" s="255"/>
      <c r="G198" s="246"/>
      <c r="H198" s="175"/>
      <c r="I198" s="175"/>
      <c r="J198" s="175"/>
      <c r="K198" s="175"/>
      <c r="L198" s="175"/>
      <c r="M198" s="175"/>
    </row>
    <row r="199" spans="3:13" ht="19.5" customHeight="1" x14ac:dyDescent="0.3">
      <c r="C199" s="11" t="s">
        <v>268</v>
      </c>
      <c r="D199" s="180">
        <f>SUM(D176,D165,D154,D143,D131,D120,D109,D98,D86,D75,D64,D53,D41,D30,D19,D8,D187)</f>
        <v>213752</v>
      </c>
      <c r="E199" s="180">
        <f>SUM(E176,E165,E154,E143,E131,E120,E109,E98,E86,E75,E64,E53,E41,E30,E19,E8,E187)</f>
        <v>236000</v>
      </c>
      <c r="F199" s="180">
        <f t="shared" ref="F199" si="17">SUM(F176,F165,F154,F143,F131,F120,F109,F98,F86,F75,F64,F53,F41,F30,F19,F8,F187)</f>
        <v>131000</v>
      </c>
      <c r="G199" s="52">
        <f t="shared" ref="G199:G206" si="18">SUM(D199:F199)</f>
        <v>580752</v>
      </c>
      <c r="H199" s="175"/>
      <c r="I199" s="175"/>
      <c r="J199" s="175"/>
      <c r="K199" s="175"/>
      <c r="L199" s="175"/>
      <c r="M199" s="175"/>
    </row>
    <row r="200" spans="3:13" ht="34.5" customHeight="1" x14ac:dyDescent="0.3">
      <c r="C200" s="11" t="s">
        <v>269</v>
      </c>
      <c r="D200" s="180">
        <f>SUM(D177,D166,D155,D144,D132,D121,D110,D99,D87,D76,D65,D54,D42,D31,D20,D9,D188)</f>
        <v>10218</v>
      </c>
      <c r="E200" s="180">
        <f t="shared" ref="E200:F200" si="19">SUM(E177,E166,E155,E144,E132,E121,E110,E99,E87,E76,E65,E54,E42,E31,E20,E9,E188)</f>
        <v>10000</v>
      </c>
      <c r="F200" s="180">
        <f t="shared" si="19"/>
        <v>0</v>
      </c>
      <c r="G200" s="53">
        <f t="shared" si="18"/>
        <v>20218</v>
      </c>
      <c r="H200" s="175"/>
      <c r="I200" s="175"/>
      <c r="J200" s="175"/>
      <c r="K200" s="175"/>
      <c r="L200" s="175"/>
      <c r="M200" s="175"/>
    </row>
    <row r="201" spans="3:13" ht="48" customHeight="1" x14ac:dyDescent="0.3">
      <c r="C201" s="11" t="s">
        <v>270</v>
      </c>
      <c r="D201" s="180">
        <f t="shared" ref="D201:F205" si="20">SUM(D178,D167,D156,D145,D133,D122,D111,D100,D88,D77,D66,D55,D43,D32,D21,D10,D189)</f>
        <v>20000</v>
      </c>
      <c r="E201" s="180">
        <f t="shared" si="20"/>
        <v>42000</v>
      </c>
      <c r="F201" s="180">
        <f t="shared" si="20"/>
        <v>25000</v>
      </c>
      <c r="G201" s="53">
        <f t="shared" si="18"/>
        <v>87000</v>
      </c>
      <c r="H201" s="175"/>
      <c r="I201" s="175"/>
      <c r="J201" s="175"/>
      <c r="K201" s="175"/>
      <c r="L201" s="175"/>
      <c r="M201" s="175"/>
    </row>
    <row r="202" spans="3:13" ht="33" customHeight="1" x14ac:dyDescent="0.3">
      <c r="C202" s="15" t="s">
        <v>271</v>
      </c>
      <c r="D202" s="180">
        <f t="shared" si="20"/>
        <v>490000</v>
      </c>
      <c r="E202" s="180">
        <f t="shared" si="20"/>
        <v>250000</v>
      </c>
      <c r="F202" s="180">
        <f t="shared" si="20"/>
        <v>414000</v>
      </c>
      <c r="G202" s="53">
        <f t="shared" si="18"/>
        <v>1154000</v>
      </c>
      <c r="H202" s="175"/>
      <c r="I202" s="175"/>
      <c r="J202" s="175"/>
      <c r="K202" s="175"/>
      <c r="L202" s="175"/>
      <c r="M202" s="175"/>
    </row>
    <row r="203" spans="3:13" ht="21" customHeight="1" x14ac:dyDescent="0.3">
      <c r="C203" s="11" t="s">
        <v>272</v>
      </c>
      <c r="D203" s="180">
        <f t="shared" si="20"/>
        <v>0</v>
      </c>
      <c r="E203" s="180">
        <f t="shared" si="20"/>
        <v>18000</v>
      </c>
      <c r="F203" s="180">
        <f t="shared" si="20"/>
        <v>25000</v>
      </c>
      <c r="G203" s="53">
        <f t="shared" si="18"/>
        <v>43000</v>
      </c>
      <c r="H203" s="158"/>
      <c r="I203" s="158"/>
      <c r="J203" s="158"/>
      <c r="K203" s="158"/>
      <c r="L203" s="158"/>
      <c r="M203" s="181"/>
    </row>
    <row r="204" spans="3:13" ht="39.75" customHeight="1" x14ac:dyDescent="0.3">
      <c r="C204" s="11" t="s">
        <v>273</v>
      </c>
      <c r="D204" s="180">
        <f t="shared" si="20"/>
        <v>124320.36</v>
      </c>
      <c r="E204" s="180">
        <f t="shared" si="20"/>
        <v>100000</v>
      </c>
      <c r="F204" s="180">
        <f t="shared" si="20"/>
        <v>0</v>
      </c>
      <c r="G204" s="53">
        <f t="shared" si="18"/>
        <v>224320.36</v>
      </c>
      <c r="H204" s="158"/>
      <c r="I204" s="158"/>
      <c r="J204" s="158"/>
      <c r="K204" s="158"/>
      <c r="L204" s="158"/>
      <c r="M204" s="181"/>
    </row>
    <row r="205" spans="3:13" ht="23.25" customHeight="1" x14ac:dyDescent="0.3">
      <c r="C205" s="11" t="s">
        <v>274</v>
      </c>
      <c r="D205" s="182">
        <f t="shared" si="20"/>
        <v>146382</v>
      </c>
      <c r="E205" s="182">
        <f t="shared" si="20"/>
        <v>44935</v>
      </c>
      <c r="F205" s="182">
        <f t="shared" si="20"/>
        <v>35840.800000000003</v>
      </c>
      <c r="G205" s="53">
        <f t="shared" si="18"/>
        <v>227157.8</v>
      </c>
      <c r="H205" s="158"/>
      <c r="I205" s="158"/>
      <c r="J205" s="158"/>
      <c r="K205" s="158"/>
      <c r="L205" s="158"/>
      <c r="M205" s="181"/>
    </row>
    <row r="206" spans="3:13" ht="22.5" customHeight="1" x14ac:dyDescent="0.3">
      <c r="C206" s="183" t="s">
        <v>286</v>
      </c>
      <c r="D206" s="184">
        <f>SUM(D199:D205)</f>
        <v>1004672.36</v>
      </c>
      <c r="E206" s="184">
        <f>SUM(E199:E205)</f>
        <v>700935</v>
      </c>
      <c r="F206" s="184">
        <f>SUM(F199:F205)</f>
        <v>630840.80000000005</v>
      </c>
      <c r="G206" s="185">
        <f t="shared" si="18"/>
        <v>2336448.16</v>
      </c>
      <c r="H206" s="158"/>
      <c r="I206" s="158"/>
      <c r="J206" s="158"/>
      <c r="K206" s="158"/>
      <c r="L206" s="158"/>
      <c r="M206" s="181"/>
    </row>
    <row r="207" spans="3:13" ht="26.25" customHeight="1" thickBot="1" x14ac:dyDescent="0.35">
      <c r="C207" s="186" t="s">
        <v>287</v>
      </c>
      <c r="D207" s="187">
        <f>D206*0.07</f>
        <v>70327.065200000012</v>
      </c>
      <c r="E207" s="187">
        <f t="shared" ref="E207:G207" si="21">E206*0.07</f>
        <v>49065.450000000004</v>
      </c>
      <c r="F207" s="187">
        <f t="shared" si="21"/>
        <v>44158.856000000007</v>
      </c>
      <c r="G207" s="188">
        <f t="shared" si="21"/>
        <v>163551.37120000002</v>
      </c>
      <c r="H207" s="16"/>
      <c r="I207" s="16"/>
      <c r="J207" s="16"/>
      <c r="K207" s="16"/>
      <c r="L207" s="189"/>
      <c r="M207" s="179"/>
    </row>
    <row r="208" spans="3:13" ht="23.25" customHeight="1" thickBot="1" x14ac:dyDescent="0.35">
      <c r="C208" s="202" t="s">
        <v>288</v>
      </c>
      <c r="D208" s="203">
        <f>SUM(D206:D207)</f>
        <v>1074999.4251999999</v>
      </c>
      <c r="E208" s="203">
        <f t="shared" ref="E208:G208" si="22">SUM(E206:E207)</f>
        <v>750000.45</v>
      </c>
      <c r="F208" s="203">
        <f t="shared" si="22"/>
        <v>674999.65600000008</v>
      </c>
      <c r="G208" s="204">
        <f t="shared" si="22"/>
        <v>2499999.5312000001</v>
      </c>
      <c r="H208" s="5"/>
      <c r="I208" s="5"/>
      <c r="J208" s="5"/>
      <c r="K208" s="5"/>
      <c r="L208" s="201"/>
      <c r="M208" s="175"/>
    </row>
    <row r="209" spans="3:13" ht="15.75" customHeight="1" x14ac:dyDescent="0.3">
      <c r="C209" s="175"/>
      <c r="D209" s="179"/>
      <c r="E209" s="179"/>
      <c r="F209" s="179"/>
      <c r="G209" s="175"/>
      <c r="H209" s="175"/>
      <c r="I209" s="175"/>
      <c r="J209" s="175"/>
      <c r="K209" s="175"/>
      <c r="L209" s="35"/>
      <c r="M209" s="175"/>
    </row>
    <row r="210" spans="3:13" ht="15.75" customHeight="1" x14ac:dyDescent="0.3">
      <c r="C210" s="175"/>
      <c r="D210" s="179"/>
      <c r="E210" s="179"/>
      <c r="F210" s="179"/>
      <c r="G210" s="175"/>
      <c r="H210" s="22"/>
      <c r="I210" s="22"/>
      <c r="J210" s="175"/>
      <c r="K210" s="175"/>
      <c r="L210" s="35"/>
      <c r="M210" s="175"/>
    </row>
    <row r="211" spans="3:13" ht="15.75" customHeight="1" x14ac:dyDescent="0.3">
      <c r="C211" s="175"/>
      <c r="D211" s="179"/>
      <c r="E211" s="179"/>
      <c r="F211" s="179"/>
      <c r="G211" s="175"/>
      <c r="H211" s="22"/>
      <c r="I211" s="22"/>
      <c r="J211" s="175"/>
      <c r="K211" s="175"/>
      <c r="L211" s="175"/>
      <c r="M211" s="175"/>
    </row>
    <row r="212" spans="3:13" ht="40.5" customHeight="1" x14ac:dyDescent="0.3">
      <c r="C212" s="175"/>
      <c r="D212" s="179"/>
      <c r="E212" s="179"/>
      <c r="F212" s="179"/>
      <c r="G212" s="175"/>
      <c r="H212" s="22"/>
      <c r="I212" s="22"/>
      <c r="J212" s="175"/>
      <c r="K212" s="175"/>
      <c r="L212" s="36"/>
      <c r="M212" s="175"/>
    </row>
    <row r="213" spans="3:13" ht="24.75" customHeight="1" x14ac:dyDescent="0.3">
      <c r="C213" s="175"/>
      <c r="D213" s="179"/>
      <c r="E213" s="179"/>
      <c r="F213" s="179"/>
      <c r="G213" s="175"/>
      <c r="H213" s="22"/>
      <c r="I213" s="22"/>
      <c r="J213" s="175"/>
      <c r="K213" s="175"/>
      <c r="L213" s="36"/>
      <c r="M213" s="175"/>
    </row>
    <row r="214" spans="3:13" ht="41.25" customHeight="1" x14ac:dyDescent="0.3">
      <c r="C214" s="175"/>
      <c r="D214" s="179"/>
      <c r="E214" s="179"/>
      <c r="F214" s="179"/>
      <c r="G214" s="175"/>
      <c r="H214" s="190"/>
      <c r="I214" s="22"/>
      <c r="J214" s="175"/>
      <c r="K214" s="175"/>
      <c r="L214" s="36"/>
      <c r="M214" s="175"/>
    </row>
    <row r="215" spans="3:13" ht="51.75" customHeight="1" x14ac:dyDescent="0.3">
      <c r="C215" s="175"/>
      <c r="D215" s="179"/>
      <c r="E215" s="179"/>
      <c r="F215" s="179"/>
      <c r="G215" s="175"/>
      <c r="H215" s="190"/>
      <c r="I215" s="22"/>
      <c r="J215" s="175"/>
      <c r="K215" s="175"/>
      <c r="L215" s="36"/>
      <c r="M215" s="175"/>
    </row>
    <row r="216" spans="3:13" ht="42" customHeight="1" x14ac:dyDescent="0.3">
      <c r="C216" s="175"/>
      <c r="D216" s="179"/>
      <c r="E216" s="179"/>
      <c r="F216" s="179"/>
      <c r="G216" s="175"/>
      <c r="H216" s="22"/>
      <c r="I216" s="22"/>
      <c r="J216" s="175"/>
      <c r="K216" s="175"/>
      <c r="L216" s="36"/>
      <c r="M216" s="175"/>
    </row>
    <row r="217" spans="3:13" s="33" customFormat="1" ht="42" customHeight="1" x14ac:dyDescent="0.3">
      <c r="C217" s="175"/>
      <c r="D217" s="179"/>
      <c r="E217" s="179"/>
      <c r="F217" s="179"/>
      <c r="G217" s="175"/>
      <c r="H217" s="175"/>
      <c r="I217" s="22"/>
      <c r="J217" s="175"/>
      <c r="K217" s="175"/>
      <c r="L217" s="36"/>
      <c r="M217" s="175"/>
    </row>
    <row r="218" spans="3:13" s="33" customFormat="1" ht="42" customHeight="1" x14ac:dyDescent="0.3">
      <c r="C218" s="175"/>
      <c r="D218" s="179"/>
      <c r="E218" s="179"/>
      <c r="F218" s="179"/>
      <c r="G218" s="175"/>
      <c r="H218" s="175"/>
      <c r="I218" s="22"/>
      <c r="J218" s="175"/>
      <c r="K218" s="175"/>
      <c r="L218" s="175"/>
      <c r="M218" s="175"/>
    </row>
    <row r="219" spans="3:13" s="33" customFormat="1" ht="63.75" customHeight="1" x14ac:dyDescent="0.3">
      <c r="C219" s="175"/>
      <c r="D219" s="179"/>
      <c r="E219" s="179"/>
      <c r="F219" s="179"/>
      <c r="G219" s="175"/>
      <c r="H219" s="175"/>
      <c r="I219" s="35"/>
      <c r="J219" s="175"/>
      <c r="K219" s="175"/>
      <c r="L219" s="175"/>
      <c r="M219" s="175"/>
    </row>
    <row r="220" spans="3:13" s="33" customFormat="1" ht="42" customHeight="1" x14ac:dyDescent="0.3">
      <c r="C220" s="175"/>
      <c r="D220" s="179"/>
      <c r="E220" s="179"/>
      <c r="F220" s="179"/>
      <c r="G220" s="175"/>
      <c r="H220" s="175"/>
      <c r="I220" s="175"/>
      <c r="J220" s="175"/>
      <c r="K220" s="175"/>
      <c r="L220" s="175"/>
      <c r="M220" s="35"/>
    </row>
    <row r="221" spans="3:13" ht="23.25" customHeight="1" x14ac:dyDescent="0.3">
      <c r="C221" s="175"/>
      <c r="D221" s="179"/>
      <c r="E221" s="179"/>
      <c r="F221" s="179"/>
      <c r="G221" s="175"/>
      <c r="H221" s="175"/>
      <c r="I221" s="175"/>
      <c r="J221" s="175"/>
      <c r="K221" s="175"/>
      <c r="L221" s="175"/>
      <c r="M221" s="175"/>
    </row>
    <row r="222" spans="3:13" ht="27.75" customHeight="1" x14ac:dyDescent="0.3">
      <c r="C222" s="175"/>
      <c r="D222" s="179"/>
      <c r="E222" s="179"/>
      <c r="F222" s="179"/>
      <c r="G222" s="175"/>
      <c r="H222" s="175"/>
      <c r="I222" s="175"/>
      <c r="J222" s="175"/>
      <c r="K222" s="175"/>
      <c r="L222" s="175"/>
      <c r="M222" s="175"/>
    </row>
    <row r="223" spans="3:13" ht="55.5" customHeight="1" x14ac:dyDescent="0.3">
      <c r="C223" s="175"/>
      <c r="D223" s="179"/>
      <c r="E223" s="179"/>
      <c r="F223" s="179"/>
      <c r="G223" s="175"/>
      <c r="H223" s="175"/>
      <c r="I223" s="175"/>
      <c r="J223" s="175"/>
      <c r="K223" s="175"/>
      <c r="L223" s="175"/>
      <c r="M223" s="175"/>
    </row>
    <row r="224" spans="3:13" ht="57.75" customHeight="1" x14ac:dyDescent="0.3">
      <c r="C224" s="175"/>
      <c r="D224" s="179"/>
      <c r="E224" s="179"/>
      <c r="F224" s="179"/>
      <c r="G224" s="175"/>
      <c r="H224" s="175"/>
      <c r="I224" s="175"/>
      <c r="J224" s="175"/>
      <c r="K224" s="175"/>
      <c r="L224" s="175"/>
      <c r="M224" s="175"/>
    </row>
    <row r="225" spans="14:14" ht="21.75" customHeight="1" x14ac:dyDescent="0.3">
      <c r="N225" s="175"/>
    </row>
    <row r="226" spans="14:14" ht="49.5" customHeight="1" x14ac:dyDescent="0.3">
      <c r="N226" s="175"/>
    </row>
    <row r="227" spans="14:14" ht="28.5" customHeight="1" x14ac:dyDescent="0.3">
      <c r="N227" s="175"/>
    </row>
    <row r="228" spans="14:14" ht="28.5" customHeight="1" x14ac:dyDescent="0.3">
      <c r="N228" s="175"/>
    </row>
    <row r="229" spans="14:14" ht="28.5" customHeight="1" x14ac:dyDescent="0.3">
      <c r="N229" s="175"/>
    </row>
    <row r="230" spans="14:14" ht="23.25" customHeight="1" x14ac:dyDescent="0.3">
      <c r="N230" s="35"/>
    </row>
    <row r="231" spans="14:14" ht="43.5" customHeight="1" x14ac:dyDescent="0.3">
      <c r="N231" s="35"/>
    </row>
    <row r="232" spans="14:14" ht="55.5" customHeight="1" x14ac:dyDescent="0.3">
      <c r="N232" s="175"/>
    </row>
    <row r="233" spans="14:14" ht="42.75" customHeight="1" x14ac:dyDescent="0.3">
      <c r="N233" s="35"/>
    </row>
    <row r="234" spans="14:14" ht="21.75" customHeight="1" x14ac:dyDescent="0.3">
      <c r="N234" s="35"/>
    </row>
    <row r="235" spans="14:14" ht="21.75" customHeight="1" x14ac:dyDescent="0.3">
      <c r="N235" s="35"/>
    </row>
    <row r="236" spans="14:14" ht="23.25" customHeight="1" x14ac:dyDescent="0.3">
      <c r="N236" s="175"/>
    </row>
    <row r="237" spans="14:14" ht="23.25" customHeight="1" x14ac:dyDescent="0.3">
      <c r="N237" s="175"/>
    </row>
    <row r="238" spans="14:14" ht="21.75" customHeight="1" x14ac:dyDescent="0.3">
      <c r="N238" s="175"/>
    </row>
    <row r="239" spans="14:14" ht="16.5" customHeight="1" x14ac:dyDescent="0.3">
      <c r="N239" s="175"/>
    </row>
    <row r="240" spans="14:14" ht="29.25" customHeight="1" x14ac:dyDescent="0.3">
      <c r="N240" s="175"/>
    </row>
    <row r="241" ht="24.75" customHeight="1" x14ac:dyDescent="0.3"/>
    <row r="242" ht="33" customHeight="1" x14ac:dyDescent="0.3"/>
    <row r="244" ht="15" customHeight="1" x14ac:dyDescent="0.3"/>
    <row r="245" ht="25.5" customHeight="1" x14ac:dyDescent="0.3"/>
  </sheetData>
  <sheetProtection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workbookViewId="0"/>
  </sheetViews>
  <sheetFormatPr defaultColWidth="8.6640625" defaultRowHeight="14.4" x14ac:dyDescent="0.3"/>
  <cols>
    <col min="2" max="2" width="73.33203125" customWidth="1"/>
  </cols>
  <sheetData>
    <row r="1" spans="2:2" ht="15" thickBot="1" x14ac:dyDescent="0.35"/>
    <row r="2" spans="2:2" ht="15" thickBot="1" x14ac:dyDescent="0.35">
      <c r="B2" s="98" t="s">
        <v>289</v>
      </c>
    </row>
    <row r="3" spans="2:2" x14ac:dyDescent="0.3">
      <c r="B3" s="99"/>
    </row>
    <row r="4" spans="2:2" ht="30.75" customHeight="1" x14ac:dyDescent="0.3">
      <c r="B4" s="100" t="s">
        <v>290</v>
      </c>
    </row>
    <row r="5" spans="2:2" ht="30.75" customHeight="1" x14ac:dyDescent="0.3">
      <c r="B5" s="100"/>
    </row>
    <row r="6" spans="2:2" ht="43.2" x14ac:dyDescent="0.3">
      <c r="B6" s="100" t="s">
        <v>291</v>
      </c>
    </row>
    <row r="7" spans="2:2" x14ac:dyDescent="0.3">
      <c r="B7" s="100"/>
    </row>
    <row r="8" spans="2:2" ht="57.6" x14ac:dyDescent="0.3">
      <c r="B8" s="100" t="s">
        <v>292</v>
      </c>
    </row>
    <row r="9" spans="2:2" x14ac:dyDescent="0.3">
      <c r="B9" s="100"/>
    </row>
    <row r="10" spans="2:2" ht="57.6" x14ac:dyDescent="0.3">
      <c r="B10" s="100" t="s">
        <v>293</v>
      </c>
    </row>
    <row r="11" spans="2:2" x14ac:dyDescent="0.3">
      <c r="B11" s="100"/>
    </row>
    <row r="12" spans="2:2" ht="28.8" x14ac:dyDescent="0.3">
      <c r="B12" s="100" t="s">
        <v>294</v>
      </c>
    </row>
    <row r="13" spans="2:2" x14ac:dyDescent="0.3">
      <c r="B13" s="100"/>
    </row>
    <row r="14" spans="2:2" ht="57.6" x14ac:dyDescent="0.3">
      <c r="B14" s="100" t="s">
        <v>295</v>
      </c>
    </row>
    <row r="15" spans="2:2" x14ac:dyDescent="0.3">
      <c r="B15" s="100"/>
    </row>
    <row r="16" spans="2:2" ht="43.8" thickBot="1" x14ac:dyDescent="0.35">
      <c r="B16" s="101" t="s">
        <v>296</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heetViews>
  <sheetFormatPr defaultColWidth="8.6640625" defaultRowHeight="14.4" x14ac:dyDescent="0.3"/>
  <cols>
    <col min="2" max="2" width="61.6640625" customWidth="1"/>
    <col min="4" max="4" width="17.6640625" customWidth="1"/>
  </cols>
  <sheetData>
    <row r="1" spans="2:4" ht="15" thickBot="1" x14ac:dyDescent="0.35"/>
    <row r="2" spans="2:4" x14ac:dyDescent="0.3">
      <c r="B2" s="276" t="s">
        <v>297</v>
      </c>
      <c r="C2" s="277"/>
      <c r="D2" s="278"/>
    </row>
    <row r="3" spans="2:4" ht="15" thickBot="1" x14ac:dyDescent="0.35">
      <c r="B3" s="279"/>
      <c r="C3" s="280"/>
      <c r="D3" s="281"/>
    </row>
    <row r="4" spans="2:4" ht="15" thickBot="1" x14ac:dyDescent="0.35"/>
    <row r="5" spans="2:4" x14ac:dyDescent="0.3">
      <c r="B5" s="267" t="s">
        <v>298</v>
      </c>
      <c r="C5" s="268"/>
      <c r="D5" s="269"/>
    </row>
    <row r="6" spans="2:4" ht="15" thickBot="1" x14ac:dyDescent="0.35">
      <c r="B6" s="270"/>
      <c r="C6" s="271"/>
      <c r="D6" s="272"/>
    </row>
    <row r="7" spans="2:4" x14ac:dyDescent="0.3">
      <c r="B7" s="61" t="s">
        <v>299</v>
      </c>
      <c r="C7" s="265">
        <f>SUM('1) Budget Table'!D15:F15,'1) Budget Table'!D25:F25,'1) Budget Table'!D35:F35,'1) Budget Table'!D45:F45)</f>
        <v>309841.36</v>
      </c>
      <c r="D7" s="266"/>
    </row>
    <row r="8" spans="2:4" x14ac:dyDescent="0.3">
      <c r="B8" s="61" t="s">
        <v>300</v>
      </c>
      <c r="C8" s="263">
        <f>SUM(D10:D14)</f>
        <v>0</v>
      </c>
      <c r="D8" s="264"/>
    </row>
    <row r="9" spans="2:4" x14ac:dyDescent="0.3">
      <c r="B9" s="62" t="s">
        <v>301</v>
      </c>
      <c r="C9" s="63" t="s">
        <v>302</v>
      </c>
      <c r="D9" s="64" t="s">
        <v>303</v>
      </c>
    </row>
    <row r="10" spans="2:4" ht="35.1" customHeight="1" x14ac:dyDescent="0.3">
      <c r="B10" s="83"/>
      <c r="C10" s="66"/>
      <c r="D10" s="67">
        <f>$C$7*C10</f>
        <v>0</v>
      </c>
    </row>
    <row r="11" spans="2:4" ht="35.1" customHeight="1" x14ac:dyDescent="0.3">
      <c r="B11" s="83"/>
      <c r="C11" s="66"/>
      <c r="D11" s="67">
        <f>C7*C11</f>
        <v>0</v>
      </c>
    </row>
    <row r="12" spans="2:4" ht="35.1" customHeight="1" x14ac:dyDescent="0.3">
      <c r="B12" s="84"/>
      <c r="C12" s="66"/>
      <c r="D12" s="67">
        <f>C7*C12</f>
        <v>0</v>
      </c>
    </row>
    <row r="13" spans="2:4" ht="35.1" customHeight="1" x14ac:dyDescent="0.3">
      <c r="B13" s="84"/>
      <c r="C13" s="66"/>
      <c r="D13" s="67">
        <f>C7*C13</f>
        <v>0</v>
      </c>
    </row>
    <row r="14" spans="2:4" ht="35.1" customHeight="1" thickBot="1" x14ac:dyDescent="0.35">
      <c r="B14" s="85"/>
      <c r="C14" s="66"/>
      <c r="D14" s="71">
        <f>C7*C14</f>
        <v>0</v>
      </c>
    </row>
    <row r="15" spans="2:4" ht="15" thickBot="1" x14ac:dyDescent="0.35"/>
    <row r="16" spans="2:4" x14ac:dyDescent="0.3">
      <c r="B16" s="267" t="s">
        <v>304</v>
      </c>
      <c r="C16" s="268"/>
      <c r="D16" s="269"/>
    </row>
    <row r="17" spans="2:4" ht="15" thickBot="1" x14ac:dyDescent="0.35">
      <c r="B17" s="273"/>
      <c r="C17" s="274"/>
      <c r="D17" s="275"/>
    </row>
    <row r="18" spans="2:4" x14ac:dyDescent="0.3">
      <c r="B18" s="61" t="s">
        <v>299</v>
      </c>
      <c r="C18" s="265">
        <f>SUM('1) Budget Table'!D57:F57,'1) Budget Table'!D67:F67,'1) Budget Table'!D77:F77,'1) Budget Table'!D87:F87)</f>
        <v>810000</v>
      </c>
      <c r="D18" s="266"/>
    </row>
    <row r="19" spans="2:4" x14ac:dyDescent="0.3">
      <c r="B19" s="61" t="s">
        <v>300</v>
      </c>
      <c r="C19" s="263">
        <f>SUM(D21:D25)</f>
        <v>0</v>
      </c>
      <c r="D19" s="264"/>
    </row>
    <row r="20" spans="2:4" x14ac:dyDescent="0.3">
      <c r="B20" s="62" t="s">
        <v>301</v>
      </c>
      <c r="C20" s="63" t="s">
        <v>302</v>
      </c>
      <c r="D20" s="64" t="s">
        <v>303</v>
      </c>
    </row>
    <row r="21" spans="2:4" ht="35.1" customHeight="1" x14ac:dyDescent="0.3">
      <c r="B21" s="65"/>
      <c r="C21" s="66"/>
      <c r="D21" s="67">
        <f>$C$18*C21</f>
        <v>0</v>
      </c>
    </row>
    <row r="22" spans="2:4" ht="35.1" customHeight="1" x14ac:dyDescent="0.3">
      <c r="B22" s="68"/>
      <c r="C22" s="66"/>
      <c r="D22" s="67">
        <f>$C$18*C22</f>
        <v>0</v>
      </c>
    </row>
    <row r="23" spans="2:4" ht="35.1" customHeight="1" x14ac:dyDescent="0.3">
      <c r="B23" s="69"/>
      <c r="C23" s="66"/>
      <c r="D23" s="67">
        <f>$C$18*C23</f>
        <v>0</v>
      </c>
    </row>
    <row r="24" spans="2:4" ht="35.1" customHeight="1" x14ac:dyDescent="0.3">
      <c r="B24" s="69"/>
      <c r="C24" s="66"/>
      <c r="D24" s="67">
        <f>$C$18*C24</f>
        <v>0</v>
      </c>
    </row>
    <row r="25" spans="2:4" ht="35.1" customHeight="1" thickBot="1" x14ac:dyDescent="0.35">
      <c r="B25" s="70"/>
      <c r="C25" s="66"/>
      <c r="D25" s="67">
        <f>$C$18*C25</f>
        <v>0</v>
      </c>
    </row>
    <row r="26" spans="2:4" ht="15" thickBot="1" x14ac:dyDescent="0.35"/>
    <row r="27" spans="2:4" x14ac:dyDescent="0.3">
      <c r="B27" s="267" t="s">
        <v>305</v>
      </c>
      <c r="C27" s="268"/>
      <c r="D27" s="269"/>
    </row>
    <row r="28" spans="2:4" ht="15" thickBot="1" x14ac:dyDescent="0.35">
      <c r="B28" s="270"/>
      <c r="C28" s="271"/>
      <c r="D28" s="272"/>
    </row>
    <row r="29" spans="2:4" x14ac:dyDescent="0.3">
      <c r="B29" s="61" t="s">
        <v>299</v>
      </c>
      <c r="C29" s="265">
        <f>SUM('1) Budget Table'!D99:F99,'1) Budget Table'!D109:F109,'1) Budget Table'!D119:F119,'1) Budget Table'!D129:F129)</f>
        <v>505000</v>
      </c>
      <c r="D29" s="266"/>
    </row>
    <row r="30" spans="2:4" x14ac:dyDescent="0.3">
      <c r="B30" s="61" t="s">
        <v>300</v>
      </c>
      <c r="C30" s="263">
        <f>SUM(D32:D36)</f>
        <v>0</v>
      </c>
      <c r="D30" s="264"/>
    </row>
    <row r="31" spans="2:4" x14ac:dyDescent="0.3">
      <c r="B31" s="62" t="s">
        <v>301</v>
      </c>
      <c r="C31" s="63" t="s">
        <v>302</v>
      </c>
      <c r="D31" s="64" t="s">
        <v>303</v>
      </c>
    </row>
    <row r="32" spans="2:4" ht="35.1" customHeight="1" x14ac:dyDescent="0.3">
      <c r="B32" s="65"/>
      <c r="C32" s="66"/>
      <c r="D32" s="67">
        <f>$C$29*C32</f>
        <v>0</v>
      </c>
    </row>
    <row r="33" spans="2:4" ht="35.1" customHeight="1" x14ac:dyDescent="0.3">
      <c r="B33" s="68"/>
      <c r="C33" s="66"/>
      <c r="D33" s="67">
        <f>$C$29*C33</f>
        <v>0</v>
      </c>
    </row>
    <row r="34" spans="2:4" ht="35.1" customHeight="1" x14ac:dyDescent="0.3">
      <c r="B34" s="69"/>
      <c r="C34" s="66"/>
      <c r="D34" s="67">
        <f>$C$29*C34</f>
        <v>0</v>
      </c>
    </row>
    <row r="35" spans="2:4" ht="35.1" customHeight="1" x14ac:dyDescent="0.3">
      <c r="B35" s="69"/>
      <c r="C35" s="66"/>
      <c r="D35" s="67">
        <f>$C$29*C35</f>
        <v>0</v>
      </c>
    </row>
    <row r="36" spans="2:4" ht="35.1" customHeight="1" thickBot="1" x14ac:dyDescent="0.35">
      <c r="B36" s="70"/>
      <c r="C36" s="66"/>
      <c r="D36" s="67">
        <f>$C$29*C36</f>
        <v>0</v>
      </c>
    </row>
    <row r="37" spans="2:4" ht="15" thickBot="1" x14ac:dyDescent="0.35"/>
    <row r="38" spans="2:4" x14ac:dyDescent="0.3">
      <c r="B38" s="267" t="s">
        <v>306</v>
      </c>
      <c r="C38" s="268"/>
      <c r="D38" s="269"/>
    </row>
    <row r="39" spans="2:4" ht="15" thickBot="1" x14ac:dyDescent="0.35">
      <c r="B39" s="270"/>
      <c r="C39" s="271"/>
      <c r="D39" s="272"/>
    </row>
    <row r="40" spans="2:4" x14ac:dyDescent="0.3">
      <c r="B40" s="61" t="s">
        <v>299</v>
      </c>
      <c r="C40" s="265">
        <f>SUM('1) Budget Table'!D141:F141,'1) Budget Table'!D151:F151,'1) Budget Table'!D161:F161,'1) Budget Table'!D171:F171)</f>
        <v>0</v>
      </c>
      <c r="D40" s="266"/>
    </row>
    <row r="41" spans="2:4" x14ac:dyDescent="0.3">
      <c r="B41" s="61" t="s">
        <v>300</v>
      </c>
      <c r="C41" s="263">
        <f>SUM(D43:D47)</f>
        <v>0</v>
      </c>
      <c r="D41" s="264"/>
    </row>
    <row r="42" spans="2:4" x14ac:dyDescent="0.3">
      <c r="B42" s="62" t="s">
        <v>301</v>
      </c>
      <c r="C42" s="63" t="s">
        <v>302</v>
      </c>
      <c r="D42" s="64" t="s">
        <v>303</v>
      </c>
    </row>
    <row r="43" spans="2:4" ht="35.1" customHeight="1" x14ac:dyDescent="0.3">
      <c r="B43" s="65"/>
      <c r="C43" s="66"/>
      <c r="D43" s="67">
        <f>$C$40*C43</f>
        <v>0</v>
      </c>
    </row>
    <row r="44" spans="2:4" ht="35.1" customHeight="1" x14ac:dyDescent="0.3">
      <c r="B44" s="68"/>
      <c r="C44" s="66"/>
      <c r="D44" s="67">
        <f>$C$40*C44</f>
        <v>0</v>
      </c>
    </row>
    <row r="45" spans="2:4" ht="35.1" customHeight="1" x14ac:dyDescent="0.3">
      <c r="B45" s="69"/>
      <c r="C45" s="66"/>
      <c r="D45" s="67">
        <f>$C$40*C45</f>
        <v>0</v>
      </c>
    </row>
    <row r="46" spans="2:4" ht="35.1" customHeight="1" x14ac:dyDescent="0.3">
      <c r="B46" s="69"/>
      <c r="C46" s="66"/>
      <c r="D46" s="67">
        <f>$C$40*C46</f>
        <v>0</v>
      </c>
    </row>
    <row r="47" spans="2:4" ht="35.1" customHeight="1" thickBot="1" x14ac:dyDescent="0.35">
      <c r="B47" s="70"/>
      <c r="C47" s="66"/>
      <c r="D47" s="71">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heetViews>
  <sheetFormatPr defaultColWidth="8.664062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6640625" customWidth="1"/>
    <col min="9" max="10" width="15.6640625" bestFit="1" customWidth="1"/>
    <col min="11" max="11" width="11.33203125" bestFit="1" customWidth="1"/>
  </cols>
  <sheetData>
    <row r="1" spans="2:6" ht="15" thickBot="1" x14ac:dyDescent="0.35"/>
    <row r="2" spans="2:6" s="55" customFormat="1" ht="15.6" x14ac:dyDescent="0.3">
      <c r="B2" s="282" t="s">
        <v>307</v>
      </c>
      <c r="C2" s="283"/>
      <c r="D2" s="283"/>
      <c r="E2" s="283"/>
      <c r="F2" s="284"/>
    </row>
    <row r="3" spans="2:6" s="55" customFormat="1" ht="16.2" thickBot="1" x14ac:dyDescent="0.35">
      <c r="B3" s="285"/>
      <c r="C3" s="286"/>
      <c r="D3" s="286"/>
      <c r="E3" s="286"/>
      <c r="F3" s="287"/>
    </row>
    <row r="4" spans="2:6" s="55" customFormat="1" ht="16.2" thickBot="1" x14ac:dyDescent="0.35">
      <c r="B4" s="191"/>
      <c r="C4" s="191"/>
      <c r="D4" s="191"/>
      <c r="E4" s="191"/>
      <c r="F4" s="191"/>
    </row>
    <row r="5" spans="2:6" s="55" customFormat="1" ht="16.2" thickBot="1" x14ac:dyDescent="0.35">
      <c r="B5" s="260" t="s">
        <v>248</v>
      </c>
      <c r="C5" s="261"/>
      <c r="D5" s="261"/>
      <c r="E5" s="261"/>
      <c r="F5" s="262"/>
    </row>
    <row r="6" spans="2:6" s="55" customFormat="1" ht="15.6" x14ac:dyDescent="0.3">
      <c r="B6" s="54"/>
      <c r="C6" s="288" t="str">
        <f>'1) Budget Table'!D4</f>
        <v>UNDP</v>
      </c>
      <c r="D6" s="288" t="str">
        <f>'1) Budget Table'!E4</f>
        <v>ITC</v>
      </c>
      <c r="E6" s="288" t="str">
        <f>'1) Budget Table'!F4</f>
        <v>UNESCO</v>
      </c>
      <c r="F6" s="259" t="s">
        <v>248</v>
      </c>
    </row>
    <row r="7" spans="2:6" s="55" customFormat="1" ht="15.6" x14ac:dyDescent="0.3">
      <c r="B7" s="54"/>
      <c r="C7" s="289"/>
      <c r="D7" s="289"/>
      <c r="E7" s="289"/>
      <c r="F7" s="246"/>
    </row>
    <row r="8" spans="2:6" s="55" customFormat="1" ht="31.2" x14ac:dyDescent="0.3">
      <c r="B8" s="11" t="s">
        <v>268</v>
      </c>
      <c r="C8" s="180">
        <f>'2) By Category'!D199</f>
        <v>213752</v>
      </c>
      <c r="D8" s="180">
        <f>'2) By Category'!E199</f>
        <v>236000</v>
      </c>
      <c r="E8" s="180">
        <f>'2) By Category'!F199</f>
        <v>131000</v>
      </c>
      <c r="F8" s="52">
        <f t="shared" ref="F8:F15" si="0">SUM(C8:E8)</f>
        <v>580752</v>
      </c>
    </row>
    <row r="9" spans="2:6" s="55" customFormat="1" ht="46.8" x14ac:dyDescent="0.3">
      <c r="B9" s="11" t="s">
        <v>269</v>
      </c>
      <c r="C9" s="180">
        <f>'2) By Category'!D200</f>
        <v>10218</v>
      </c>
      <c r="D9" s="180">
        <f>'2) By Category'!E200</f>
        <v>10000</v>
      </c>
      <c r="E9" s="180">
        <f>'2) By Category'!F200</f>
        <v>0</v>
      </c>
      <c r="F9" s="53">
        <f t="shared" si="0"/>
        <v>20218</v>
      </c>
    </row>
    <row r="10" spans="2:6" s="55" customFormat="1" ht="62.4" x14ac:dyDescent="0.3">
      <c r="B10" s="11" t="s">
        <v>270</v>
      </c>
      <c r="C10" s="180">
        <f>'2) By Category'!D201</f>
        <v>20000</v>
      </c>
      <c r="D10" s="180">
        <f>'2) By Category'!E201</f>
        <v>42000</v>
      </c>
      <c r="E10" s="180">
        <f>'2) By Category'!F201</f>
        <v>25000</v>
      </c>
      <c r="F10" s="53">
        <f t="shared" si="0"/>
        <v>87000</v>
      </c>
    </row>
    <row r="11" spans="2:6" s="55" customFormat="1" ht="31.2" x14ac:dyDescent="0.3">
      <c r="B11" s="15" t="s">
        <v>271</v>
      </c>
      <c r="C11" s="180">
        <f>'2) By Category'!D202</f>
        <v>490000</v>
      </c>
      <c r="D11" s="180">
        <f>'2) By Category'!E202</f>
        <v>250000</v>
      </c>
      <c r="E11" s="180">
        <f>'2) By Category'!F202</f>
        <v>414000</v>
      </c>
      <c r="F11" s="53">
        <f t="shared" si="0"/>
        <v>1154000</v>
      </c>
    </row>
    <row r="12" spans="2:6" s="55" customFormat="1" ht="15.6" x14ac:dyDescent="0.3">
      <c r="B12" s="11" t="s">
        <v>272</v>
      </c>
      <c r="C12" s="180">
        <f>'2) By Category'!D203</f>
        <v>0</v>
      </c>
      <c r="D12" s="180">
        <f>'2) By Category'!E203</f>
        <v>18000</v>
      </c>
      <c r="E12" s="180">
        <f>'2) By Category'!F203</f>
        <v>25000</v>
      </c>
      <c r="F12" s="53">
        <f t="shared" si="0"/>
        <v>43000</v>
      </c>
    </row>
    <row r="13" spans="2:6" s="55" customFormat="1" ht="46.8" x14ac:dyDescent="0.3">
      <c r="B13" s="11" t="s">
        <v>273</v>
      </c>
      <c r="C13" s="180">
        <f>'2) By Category'!D204</f>
        <v>124320.36</v>
      </c>
      <c r="D13" s="180">
        <f>'2) By Category'!E204</f>
        <v>100000</v>
      </c>
      <c r="E13" s="180">
        <f>'2) By Category'!F204</f>
        <v>0</v>
      </c>
      <c r="F13" s="53">
        <f t="shared" si="0"/>
        <v>224320.36</v>
      </c>
    </row>
    <row r="14" spans="2:6" s="55" customFormat="1" ht="47.4" thickBot="1" x14ac:dyDescent="0.35">
      <c r="B14" s="102" t="s">
        <v>274</v>
      </c>
      <c r="C14" s="187">
        <f>'2) By Category'!D205</f>
        <v>146382</v>
      </c>
      <c r="D14" s="187">
        <f>'2) By Category'!E205</f>
        <v>44935</v>
      </c>
      <c r="E14" s="187">
        <f>'2) By Category'!F205</f>
        <v>35840.800000000003</v>
      </c>
      <c r="F14" s="103">
        <f t="shared" si="0"/>
        <v>227157.8</v>
      </c>
    </row>
    <row r="15" spans="2:6" s="55" customFormat="1" ht="30" customHeight="1" x14ac:dyDescent="0.3">
      <c r="B15" s="192" t="s">
        <v>308</v>
      </c>
      <c r="C15" s="104">
        <f>SUM(C8:C14)</f>
        <v>1004672.36</v>
      </c>
      <c r="D15" s="104">
        <f>SUM(D8:D14)</f>
        <v>700935</v>
      </c>
      <c r="E15" s="104">
        <f>SUM(E8:E14)</f>
        <v>630840.80000000005</v>
      </c>
      <c r="F15" s="105">
        <f t="shared" si="0"/>
        <v>2336448.16</v>
      </c>
    </row>
    <row r="16" spans="2:6" s="55" customFormat="1" ht="19.5" customHeight="1" x14ac:dyDescent="0.3">
      <c r="B16" s="183" t="s">
        <v>287</v>
      </c>
      <c r="C16" s="106">
        <f>C15*0.07</f>
        <v>70327.065200000012</v>
      </c>
      <c r="D16" s="106">
        <f t="shared" ref="D16:F16" si="1">D15*0.07</f>
        <v>49065.450000000004</v>
      </c>
      <c r="E16" s="106">
        <f t="shared" si="1"/>
        <v>44158.856000000007</v>
      </c>
      <c r="F16" s="106">
        <f t="shared" si="1"/>
        <v>163551.37120000002</v>
      </c>
    </row>
    <row r="17" spans="2:7" s="55" customFormat="1" ht="25.5" customHeight="1" thickBot="1" x14ac:dyDescent="0.35">
      <c r="B17" s="107" t="s">
        <v>5</v>
      </c>
      <c r="C17" s="108">
        <f>C15+C16</f>
        <v>1074999.4251999999</v>
      </c>
      <c r="D17" s="108">
        <f t="shared" ref="D17:F17" si="2">D15+D16</f>
        <v>750000.45</v>
      </c>
      <c r="E17" s="108">
        <f t="shared" si="2"/>
        <v>674999.65600000008</v>
      </c>
      <c r="F17" s="108">
        <f t="shared" si="2"/>
        <v>2499999.5312000001</v>
      </c>
      <c r="G17" s="191"/>
    </row>
    <row r="18" spans="2:7" s="55" customFormat="1" ht="16.2" thickBot="1" x14ac:dyDescent="0.35">
      <c r="B18" s="191"/>
      <c r="C18" s="191"/>
      <c r="D18" s="191"/>
      <c r="E18" s="191"/>
      <c r="F18" s="191"/>
      <c r="G18" s="191"/>
    </row>
    <row r="19" spans="2:7" s="55" customFormat="1" ht="15.75" customHeight="1" x14ac:dyDescent="0.3">
      <c r="B19" s="290" t="s">
        <v>251</v>
      </c>
      <c r="C19" s="291"/>
      <c r="D19" s="291"/>
      <c r="E19" s="291"/>
      <c r="F19" s="292"/>
      <c r="G19" s="193"/>
    </row>
    <row r="20" spans="2:7" ht="15.75" customHeight="1" x14ac:dyDescent="0.3">
      <c r="B20" s="293"/>
      <c r="C20" s="243" t="str">
        <f>'1) Budget Table'!D4</f>
        <v>UNDP</v>
      </c>
      <c r="D20" s="243" t="str">
        <f>'1) Budget Table'!E4</f>
        <v>ITC</v>
      </c>
      <c r="E20" s="243" t="str">
        <f>'1) Budget Table'!F4</f>
        <v>UNESCO</v>
      </c>
      <c r="F20" s="243" t="s">
        <v>288</v>
      </c>
      <c r="G20" s="245" t="s">
        <v>252</v>
      </c>
    </row>
    <row r="21" spans="2:7" ht="15.75" customHeight="1" x14ac:dyDescent="0.3">
      <c r="B21" s="294"/>
      <c r="C21" s="244"/>
      <c r="D21" s="244"/>
      <c r="E21" s="244"/>
      <c r="F21" s="244"/>
      <c r="G21" s="246"/>
    </row>
    <row r="22" spans="2:7" ht="23.25" customHeight="1" x14ac:dyDescent="0.3">
      <c r="B22" s="14" t="s">
        <v>253</v>
      </c>
      <c r="C22" s="194">
        <f>'1) Budget Table'!D197</f>
        <v>752499.67253999994</v>
      </c>
      <c r="D22" s="194">
        <f>'1) Budget Table'!E197</f>
        <v>525000.00041999994</v>
      </c>
      <c r="E22" s="194">
        <f>'1) Budget Table'!F197</f>
        <v>472499.99887999997</v>
      </c>
      <c r="F22" s="126">
        <f>'1) Budget Table'!G197</f>
        <v>1749999.67184</v>
      </c>
      <c r="G22" s="6">
        <f>'1) Budget Table'!H197</f>
        <v>0.7</v>
      </c>
    </row>
    <row r="23" spans="2:7" ht="24.75" customHeight="1" x14ac:dyDescent="0.3">
      <c r="B23" s="14" t="s">
        <v>254</v>
      </c>
      <c r="C23" s="194">
        <f>'1) Budget Table'!D198</f>
        <v>322499.85966000002</v>
      </c>
      <c r="D23" s="194">
        <f>'1) Budget Table'!E198</f>
        <v>225000.00017999997</v>
      </c>
      <c r="E23" s="194">
        <f>'1) Budget Table'!F198</f>
        <v>202499.99952000001</v>
      </c>
      <c r="F23" s="126">
        <f>'1) Budget Table'!G198</f>
        <v>749999.85936000012</v>
      </c>
      <c r="G23" s="6">
        <f>'1) Budget Table'!H198</f>
        <v>0.3</v>
      </c>
    </row>
    <row r="24" spans="2:7" ht="24.75" customHeight="1" x14ac:dyDescent="0.3">
      <c r="B24" s="14" t="s">
        <v>309</v>
      </c>
      <c r="C24" s="194">
        <f>'1) Budget Table'!D199</f>
        <v>0</v>
      </c>
      <c r="D24" s="194">
        <f>'1) Budget Table'!E199</f>
        <v>0</v>
      </c>
      <c r="E24" s="194">
        <f>'1) Budget Table'!F199</f>
        <v>0</v>
      </c>
      <c r="F24" s="126">
        <f>'1) Budget Table'!G199</f>
        <v>0</v>
      </c>
      <c r="G24" s="6">
        <f>'1) Budget Table'!H199</f>
        <v>0</v>
      </c>
    </row>
    <row r="25" spans="2:7" ht="16.2" thickBot="1" x14ac:dyDescent="0.35">
      <c r="B25" s="7" t="s">
        <v>288</v>
      </c>
      <c r="C25" s="125">
        <f>'1) Budget Table'!D200</f>
        <v>1074999.5322</v>
      </c>
      <c r="D25" s="125">
        <f>'1) Budget Table'!E200</f>
        <v>750000.00059999991</v>
      </c>
      <c r="E25" s="125">
        <f>'1) Budget Table'!F200</f>
        <v>674999.99839999992</v>
      </c>
      <c r="F25" s="127">
        <f>'1) Budget Table'!G200</f>
        <v>2499999.5312000001</v>
      </c>
      <c r="G25" s="128"/>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6640625" defaultRowHeight="14.4" x14ac:dyDescent="0.3"/>
  <sheetData>
    <row r="1" spans="1:1" x14ac:dyDescent="0.3">
      <c r="A1" s="97">
        <v>0</v>
      </c>
    </row>
    <row r="2" spans="1:1" x14ac:dyDescent="0.3">
      <c r="A2" s="97">
        <v>0.2</v>
      </c>
    </row>
    <row r="3" spans="1:1" x14ac:dyDescent="0.3">
      <c r="A3" s="97">
        <v>0.4</v>
      </c>
    </row>
    <row r="4" spans="1:1" x14ac:dyDescent="0.3">
      <c r="A4" s="97">
        <v>0.6</v>
      </c>
    </row>
    <row r="5" spans="1:1" x14ac:dyDescent="0.3">
      <c r="A5" s="97">
        <v>0.8</v>
      </c>
    </row>
    <row r="6" spans="1:1" x14ac:dyDescent="0.3">
      <c r="A6" s="97">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6640625" defaultRowHeight="14.4" x14ac:dyDescent="0.3"/>
  <sheetData>
    <row r="1" spans="1:2" x14ac:dyDescent="0.3">
      <c r="A1" s="56" t="s">
        <v>310</v>
      </c>
      <c r="B1" s="57" t="s">
        <v>311</v>
      </c>
    </row>
    <row r="2" spans="1:2" x14ac:dyDescent="0.3">
      <c r="A2" s="58" t="s">
        <v>312</v>
      </c>
      <c r="B2" s="59" t="s">
        <v>313</v>
      </c>
    </row>
    <row r="3" spans="1:2" x14ac:dyDescent="0.3">
      <c r="A3" s="58" t="s">
        <v>314</v>
      </c>
      <c r="B3" s="59" t="s">
        <v>315</v>
      </c>
    </row>
    <row r="4" spans="1:2" x14ac:dyDescent="0.3">
      <c r="A4" s="58" t="s">
        <v>316</v>
      </c>
      <c r="B4" s="59" t="s">
        <v>317</v>
      </c>
    </row>
    <row r="5" spans="1:2" x14ac:dyDescent="0.3">
      <c r="A5" s="58" t="s">
        <v>318</v>
      </c>
      <c r="B5" s="59" t="s">
        <v>319</v>
      </c>
    </row>
    <row r="6" spans="1:2" x14ac:dyDescent="0.3">
      <c r="A6" s="58" t="s">
        <v>320</v>
      </c>
      <c r="B6" s="59" t="s">
        <v>321</v>
      </c>
    </row>
    <row r="7" spans="1:2" x14ac:dyDescent="0.3">
      <c r="A7" s="58" t="s">
        <v>322</v>
      </c>
      <c r="B7" s="59" t="s">
        <v>323</v>
      </c>
    </row>
    <row r="8" spans="1:2" x14ac:dyDescent="0.3">
      <c r="A8" s="58" t="s">
        <v>324</v>
      </c>
      <c r="B8" s="59" t="s">
        <v>325</v>
      </c>
    </row>
    <row r="9" spans="1:2" x14ac:dyDescent="0.3">
      <c r="A9" s="58" t="s">
        <v>326</v>
      </c>
      <c r="B9" s="59" t="s">
        <v>327</v>
      </c>
    </row>
    <row r="10" spans="1:2" x14ac:dyDescent="0.3">
      <c r="A10" s="58" t="s">
        <v>328</v>
      </c>
      <c r="B10" s="59" t="s">
        <v>329</v>
      </c>
    </row>
    <row r="11" spans="1:2" x14ac:dyDescent="0.3">
      <c r="A11" s="58" t="s">
        <v>330</v>
      </c>
      <c r="B11" s="59" t="s">
        <v>331</v>
      </c>
    </row>
    <row r="12" spans="1:2" x14ac:dyDescent="0.3">
      <c r="A12" s="58" t="s">
        <v>332</v>
      </c>
      <c r="B12" s="59" t="s">
        <v>333</v>
      </c>
    </row>
    <row r="13" spans="1:2" x14ac:dyDescent="0.3">
      <c r="A13" s="58" t="s">
        <v>334</v>
      </c>
      <c r="B13" s="59" t="s">
        <v>335</v>
      </c>
    </row>
    <row r="14" spans="1:2" x14ac:dyDescent="0.3">
      <c r="A14" s="58" t="s">
        <v>336</v>
      </c>
      <c r="B14" s="59" t="s">
        <v>337</v>
      </c>
    </row>
    <row r="15" spans="1:2" x14ac:dyDescent="0.3">
      <c r="A15" s="58" t="s">
        <v>338</v>
      </c>
      <c r="B15" s="59" t="s">
        <v>339</v>
      </c>
    </row>
    <row r="16" spans="1:2" x14ac:dyDescent="0.3">
      <c r="A16" s="58" t="s">
        <v>340</v>
      </c>
      <c r="B16" s="59" t="s">
        <v>341</v>
      </c>
    </row>
    <row r="17" spans="1:2" x14ac:dyDescent="0.3">
      <c r="A17" s="58" t="s">
        <v>342</v>
      </c>
      <c r="B17" s="59" t="s">
        <v>343</v>
      </c>
    </row>
    <row r="18" spans="1:2" x14ac:dyDescent="0.3">
      <c r="A18" s="58" t="s">
        <v>344</v>
      </c>
      <c r="B18" s="59" t="s">
        <v>345</v>
      </c>
    </row>
    <row r="19" spans="1:2" x14ac:dyDescent="0.3">
      <c r="A19" s="58" t="s">
        <v>346</v>
      </c>
      <c r="B19" s="59" t="s">
        <v>347</v>
      </c>
    </row>
    <row r="20" spans="1:2" x14ac:dyDescent="0.3">
      <c r="A20" s="58" t="s">
        <v>348</v>
      </c>
      <c r="B20" s="59" t="s">
        <v>349</v>
      </c>
    </row>
    <row r="21" spans="1:2" x14ac:dyDescent="0.3">
      <c r="A21" s="58" t="s">
        <v>350</v>
      </c>
      <c r="B21" s="59" t="s">
        <v>351</v>
      </c>
    </row>
    <row r="22" spans="1:2" x14ac:dyDescent="0.3">
      <c r="A22" s="58" t="s">
        <v>352</v>
      </c>
      <c r="B22" s="59" t="s">
        <v>353</v>
      </c>
    </row>
    <row r="23" spans="1:2" x14ac:dyDescent="0.3">
      <c r="A23" s="58" t="s">
        <v>354</v>
      </c>
      <c r="B23" s="59" t="s">
        <v>355</v>
      </c>
    </row>
    <row r="24" spans="1:2" x14ac:dyDescent="0.3">
      <c r="A24" s="58" t="s">
        <v>356</v>
      </c>
      <c r="B24" s="59" t="s">
        <v>357</v>
      </c>
    </row>
    <row r="25" spans="1:2" x14ac:dyDescent="0.3">
      <c r="A25" s="58" t="s">
        <v>358</v>
      </c>
      <c r="B25" s="59" t="s">
        <v>359</v>
      </c>
    </row>
    <row r="26" spans="1:2" x14ac:dyDescent="0.3">
      <c r="A26" s="58" t="s">
        <v>360</v>
      </c>
      <c r="B26" s="59" t="s">
        <v>361</v>
      </c>
    </row>
    <row r="27" spans="1:2" x14ac:dyDescent="0.3">
      <c r="A27" s="58" t="s">
        <v>362</v>
      </c>
      <c r="B27" s="59" t="s">
        <v>363</v>
      </c>
    </row>
    <row r="28" spans="1:2" x14ac:dyDescent="0.3">
      <c r="A28" s="58" t="s">
        <v>364</v>
      </c>
      <c r="B28" s="59" t="s">
        <v>365</v>
      </c>
    </row>
    <row r="29" spans="1:2" x14ac:dyDescent="0.3">
      <c r="A29" s="58" t="s">
        <v>366</v>
      </c>
      <c r="B29" s="59" t="s">
        <v>367</v>
      </c>
    </row>
    <row r="30" spans="1:2" x14ac:dyDescent="0.3">
      <c r="A30" s="58" t="s">
        <v>368</v>
      </c>
      <c r="B30" s="59" t="s">
        <v>369</v>
      </c>
    </row>
    <row r="31" spans="1:2" x14ac:dyDescent="0.3">
      <c r="A31" s="58" t="s">
        <v>370</v>
      </c>
      <c r="B31" s="59" t="s">
        <v>371</v>
      </c>
    </row>
    <row r="32" spans="1:2" x14ac:dyDescent="0.3">
      <c r="A32" s="58" t="s">
        <v>372</v>
      </c>
      <c r="B32" s="59" t="s">
        <v>373</v>
      </c>
    </row>
    <row r="33" spans="1:2" x14ac:dyDescent="0.3">
      <c r="A33" s="58" t="s">
        <v>374</v>
      </c>
      <c r="B33" s="59" t="s">
        <v>375</v>
      </c>
    </row>
    <row r="34" spans="1:2" x14ac:dyDescent="0.3">
      <c r="A34" s="58" t="s">
        <v>376</v>
      </c>
      <c r="B34" s="59" t="s">
        <v>377</v>
      </c>
    </row>
    <row r="35" spans="1:2" x14ac:dyDescent="0.3">
      <c r="A35" s="58" t="s">
        <v>378</v>
      </c>
      <c r="B35" s="59" t="s">
        <v>379</v>
      </c>
    </row>
    <row r="36" spans="1:2" x14ac:dyDescent="0.3">
      <c r="A36" s="58" t="s">
        <v>380</v>
      </c>
      <c r="B36" s="59" t="s">
        <v>381</v>
      </c>
    </row>
    <row r="37" spans="1:2" x14ac:dyDescent="0.3">
      <c r="A37" s="58" t="s">
        <v>382</v>
      </c>
      <c r="B37" s="59" t="s">
        <v>383</v>
      </c>
    </row>
    <row r="38" spans="1:2" x14ac:dyDescent="0.3">
      <c r="A38" s="58" t="s">
        <v>384</v>
      </c>
      <c r="B38" s="59" t="s">
        <v>385</v>
      </c>
    </row>
    <row r="39" spans="1:2" x14ac:dyDescent="0.3">
      <c r="A39" s="58" t="s">
        <v>386</v>
      </c>
      <c r="B39" s="59" t="s">
        <v>387</v>
      </c>
    </row>
    <row r="40" spans="1:2" x14ac:dyDescent="0.3">
      <c r="A40" s="58" t="s">
        <v>388</v>
      </c>
      <c r="B40" s="59" t="s">
        <v>389</v>
      </c>
    </row>
    <row r="41" spans="1:2" x14ac:dyDescent="0.3">
      <c r="A41" s="58" t="s">
        <v>390</v>
      </c>
      <c r="B41" s="59" t="s">
        <v>391</v>
      </c>
    </row>
    <row r="42" spans="1:2" x14ac:dyDescent="0.3">
      <c r="A42" s="58" t="s">
        <v>392</v>
      </c>
      <c r="B42" s="59" t="s">
        <v>393</v>
      </c>
    </row>
    <row r="43" spans="1:2" x14ac:dyDescent="0.3">
      <c r="A43" s="58" t="s">
        <v>394</v>
      </c>
      <c r="B43" s="59" t="s">
        <v>395</v>
      </c>
    </row>
    <row r="44" spans="1:2" x14ac:dyDescent="0.3">
      <c r="A44" s="58" t="s">
        <v>396</v>
      </c>
      <c r="B44" s="59" t="s">
        <v>397</v>
      </c>
    </row>
    <row r="45" spans="1:2" x14ac:dyDescent="0.3">
      <c r="A45" s="58" t="s">
        <v>398</v>
      </c>
      <c r="B45" s="59" t="s">
        <v>399</v>
      </c>
    </row>
    <row r="46" spans="1:2" x14ac:dyDescent="0.3">
      <c r="A46" s="58" t="s">
        <v>400</v>
      </c>
      <c r="B46" s="59" t="s">
        <v>401</v>
      </c>
    </row>
    <row r="47" spans="1:2" x14ac:dyDescent="0.3">
      <c r="A47" s="58" t="s">
        <v>402</v>
      </c>
      <c r="B47" s="59" t="s">
        <v>403</v>
      </c>
    </row>
    <row r="48" spans="1:2" x14ac:dyDescent="0.3">
      <c r="A48" s="58" t="s">
        <v>404</v>
      </c>
      <c r="B48" s="59" t="s">
        <v>405</v>
      </c>
    </row>
    <row r="49" spans="1:2" x14ac:dyDescent="0.3">
      <c r="A49" s="58" t="s">
        <v>406</v>
      </c>
      <c r="B49" s="59" t="s">
        <v>407</v>
      </c>
    </row>
    <row r="50" spans="1:2" x14ac:dyDescent="0.3">
      <c r="A50" s="58" t="s">
        <v>408</v>
      </c>
      <c r="B50" s="59" t="s">
        <v>409</v>
      </c>
    </row>
    <row r="51" spans="1:2" x14ac:dyDescent="0.3">
      <c r="A51" s="58" t="s">
        <v>410</v>
      </c>
      <c r="B51" s="59" t="s">
        <v>411</v>
      </c>
    </row>
    <row r="52" spans="1:2" x14ac:dyDescent="0.3">
      <c r="A52" s="58" t="s">
        <v>412</v>
      </c>
      <c r="B52" s="59" t="s">
        <v>413</v>
      </c>
    </row>
    <row r="53" spans="1:2" x14ac:dyDescent="0.3">
      <c r="A53" s="58" t="s">
        <v>414</v>
      </c>
      <c r="B53" s="59" t="s">
        <v>415</v>
      </c>
    </row>
    <row r="54" spans="1:2" x14ac:dyDescent="0.3">
      <c r="A54" s="58" t="s">
        <v>416</v>
      </c>
      <c r="B54" s="59" t="s">
        <v>417</v>
      </c>
    </row>
    <row r="55" spans="1:2" x14ac:dyDescent="0.3">
      <c r="A55" s="58" t="s">
        <v>418</v>
      </c>
      <c r="B55" s="59" t="s">
        <v>419</v>
      </c>
    </row>
    <row r="56" spans="1:2" x14ac:dyDescent="0.3">
      <c r="A56" s="58" t="s">
        <v>420</v>
      </c>
      <c r="B56" s="59" t="s">
        <v>421</v>
      </c>
    </row>
    <row r="57" spans="1:2" x14ac:dyDescent="0.3">
      <c r="A57" s="58" t="s">
        <v>422</v>
      </c>
      <c r="B57" s="59" t="s">
        <v>423</v>
      </c>
    </row>
    <row r="58" spans="1:2" x14ac:dyDescent="0.3">
      <c r="A58" s="58" t="s">
        <v>424</v>
      </c>
      <c r="B58" s="59" t="s">
        <v>425</v>
      </c>
    </row>
    <row r="59" spans="1:2" x14ac:dyDescent="0.3">
      <c r="A59" s="58" t="s">
        <v>426</v>
      </c>
      <c r="B59" s="59" t="s">
        <v>427</v>
      </c>
    </row>
    <row r="60" spans="1:2" x14ac:dyDescent="0.3">
      <c r="A60" s="58" t="s">
        <v>428</v>
      </c>
      <c r="B60" s="59" t="s">
        <v>429</v>
      </c>
    </row>
    <row r="61" spans="1:2" x14ac:dyDescent="0.3">
      <c r="A61" s="58" t="s">
        <v>430</v>
      </c>
      <c r="B61" s="59" t="s">
        <v>431</v>
      </c>
    </row>
    <row r="62" spans="1:2" x14ac:dyDescent="0.3">
      <c r="A62" s="58" t="s">
        <v>432</v>
      </c>
      <c r="B62" s="59" t="s">
        <v>433</v>
      </c>
    </row>
    <row r="63" spans="1:2" x14ac:dyDescent="0.3">
      <c r="A63" s="58" t="s">
        <v>434</v>
      </c>
      <c r="B63" s="59" t="s">
        <v>435</v>
      </c>
    </row>
    <row r="64" spans="1:2" x14ac:dyDescent="0.3">
      <c r="A64" s="58" t="s">
        <v>436</v>
      </c>
      <c r="B64" s="59" t="s">
        <v>437</v>
      </c>
    </row>
    <row r="65" spans="1:2" x14ac:dyDescent="0.3">
      <c r="A65" s="58" t="s">
        <v>438</v>
      </c>
      <c r="B65" s="59" t="s">
        <v>439</v>
      </c>
    </row>
    <row r="66" spans="1:2" x14ac:dyDescent="0.3">
      <c r="A66" s="58" t="s">
        <v>440</v>
      </c>
      <c r="B66" s="59" t="s">
        <v>441</v>
      </c>
    </row>
    <row r="67" spans="1:2" x14ac:dyDescent="0.3">
      <c r="A67" s="58" t="s">
        <v>442</v>
      </c>
      <c r="B67" s="59" t="s">
        <v>443</v>
      </c>
    </row>
    <row r="68" spans="1:2" x14ac:dyDescent="0.3">
      <c r="A68" s="58" t="s">
        <v>444</v>
      </c>
      <c r="B68" s="59" t="s">
        <v>445</v>
      </c>
    </row>
    <row r="69" spans="1:2" x14ac:dyDescent="0.3">
      <c r="A69" s="58" t="s">
        <v>446</v>
      </c>
      <c r="B69" s="59" t="s">
        <v>447</v>
      </c>
    </row>
    <row r="70" spans="1:2" x14ac:dyDescent="0.3">
      <c r="A70" s="58" t="s">
        <v>448</v>
      </c>
      <c r="B70" s="59" t="s">
        <v>449</v>
      </c>
    </row>
    <row r="71" spans="1:2" x14ac:dyDescent="0.3">
      <c r="A71" s="58" t="s">
        <v>450</v>
      </c>
      <c r="B71" s="59" t="s">
        <v>451</v>
      </c>
    </row>
    <row r="72" spans="1:2" x14ac:dyDescent="0.3">
      <c r="A72" s="58" t="s">
        <v>452</v>
      </c>
      <c r="B72" s="59" t="s">
        <v>453</v>
      </c>
    </row>
    <row r="73" spans="1:2" x14ac:dyDescent="0.3">
      <c r="A73" s="58" t="s">
        <v>454</v>
      </c>
      <c r="B73" s="59" t="s">
        <v>455</v>
      </c>
    </row>
    <row r="74" spans="1:2" x14ac:dyDescent="0.3">
      <c r="A74" s="58" t="s">
        <v>456</v>
      </c>
      <c r="B74" s="59" t="s">
        <v>457</v>
      </c>
    </row>
    <row r="75" spans="1:2" x14ac:dyDescent="0.3">
      <c r="A75" s="58" t="s">
        <v>458</v>
      </c>
      <c r="B75" s="60" t="s">
        <v>459</v>
      </c>
    </row>
    <row r="76" spans="1:2" x14ac:dyDescent="0.3">
      <c r="A76" s="58" t="s">
        <v>460</v>
      </c>
      <c r="B76" s="60" t="s">
        <v>461</v>
      </c>
    </row>
    <row r="77" spans="1:2" x14ac:dyDescent="0.3">
      <c r="A77" s="58" t="s">
        <v>462</v>
      </c>
      <c r="B77" s="60" t="s">
        <v>463</v>
      </c>
    </row>
    <row r="78" spans="1:2" x14ac:dyDescent="0.3">
      <c r="A78" s="58" t="s">
        <v>464</v>
      </c>
      <c r="B78" s="60" t="s">
        <v>465</v>
      </c>
    </row>
    <row r="79" spans="1:2" x14ac:dyDescent="0.3">
      <c r="A79" s="58" t="s">
        <v>466</v>
      </c>
      <c r="B79" s="60" t="s">
        <v>467</v>
      </c>
    </row>
    <row r="80" spans="1:2" x14ac:dyDescent="0.3">
      <c r="A80" s="58" t="s">
        <v>468</v>
      </c>
      <c r="B80" s="60" t="s">
        <v>469</v>
      </c>
    </row>
    <row r="81" spans="1:2" x14ac:dyDescent="0.3">
      <c r="A81" s="58" t="s">
        <v>470</v>
      </c>
      <c r="B81" s="60" t="s">
        <v>471</v>
      </c>
    </row>
    <row r="82" spans="1:2" x14ac:dyDescent="0.3">
      <c r="A82" s="58" t="s">
        <v>472</v>
      </c>
      <c r="B82" s="60" t="s">
        <v>473</v>
      </c>
    </row>
    <row r="83" spans="1:2" x14ac:dyDescent="0.3">
      <c r="A83" s="58" t="s">
        <v>474</v>
      </c>
      <c r="B83" s="60" t="s">
        <v>475</v>
      </c>
    </row>
    <row r="84" spans="1:2" x14ac:dyDescent="0.3">
      <c r="A84" s="58" t="s">
        <v>476</v>
      </c>
      <c r="B84" s="60" t="s">
        <v>477</v>
      </c>
    </row>
    <row r="85" spans="1:2" x14ac:dyDescent="0.3">
      <c r="A85" s="58" t="s">
        <v>478</v>
      </c>
      <c r="B85" s="60" t="s">
        <v>479</v>
      </c>
    </row>
    <row r="86" spans="1:2" x14ac:dyDescent="0.3">
      <c r="A86" s="58" t="s">
        <v>480</v>
      </c>
      <c r="B86" s="60" t="s">
        <v>481</v>
      </c>
    </row>
    <row r="87" spans="1:2" x14ac:dyDescent="0.3">
      <c r="A87" s="58" t="s">
        <v>482</v>
      </c>
      <c r="B87" s="60" t="s">
        <v>483</v>
      </c>
    </row>
    <row r="88" spans="1:2" x14ac:dyDescent="0.3">
      <c r="A88" s="58" t="s">
        <v>484</v>
      </c>
      <c r="B88" s="60" t="s">
        <v>485</v>
      </c>
    </row>
    <row r="89" spans="1:2" x14ac:dyDescent="0.3">
      <c r="A89" s="58" t="s">
        <v>486</v>
      </c>
      <c r="B89" s="60" t="s">
        <v>487</v>
      </c>
    </row>
    <row r="90" spans="1:2" x14ac:dyDescent="0.3">
      <c r="A90" s="58" t="s">
        <v>488</v>
      </c>
      <c r="B90" s="60" t="s">
        <v>489</v>
      </c>
    </row>
    <row r="91" spans="1:2" x14ac:dyDescent="0.3">
      <c r="A91" s="58" t="s">
        <v>490</v>
      </c>
      <c r="B91" s="60" t="s">
        <v>491</v>
      </c>
    </row>
    <row r="92" spans="1:2" x14ac:dyDescent="0.3">
      <c r="A92" s="58" t="s">
        <v>492</v>
      </c>
      <c r="B92" s="60" t="s">
        <v>493</v>
      </c>
    </row>
    <row r="93" spans="1:2" x14ac:dyDescent="0.3">
      <c r="A93" s="58" t="s">
        <v>494</v>
      </c>
      <c r="B93" s="60" t="s">
        <v>495</v>
      </c>
    </row>
    <row r="94" spans="1:2" x14ac:dyDescent="0.3">
      <c r="A94" s="58" t="s">
        <v>496</v>
      </c>
      <c r="B94" s="60" t="s">
        <v>497</v>
      </c>
    </row>
    <row r="95" spans="1:2" x14ac:dyDescent="0.3">
      <c r="A95" s="58" t="s">
        <v>498</v>
      </c>
      <c r="B95" s="60" t="s">
        <v>499</v>
      </c>
    </row>
    <row r="96" spans="1:2" x14ac:dyDescent="0.3">
      <c r="A96" s="58" t="s">
        <v>500</v>
      </c>
      <c r="B96" s="60" t="s">
        <v>501</v>
      </c>
    </row>
    <row r="97" spans="1:2" x14ac:dyDescent="0.3">
      <c r="A97" s="58" t="s">
        <v>502</v>
      </c>
      <c r="B97" s="60" t="s">
        <v>503</v>
      </c>
    </row>
    <row r="98" spans="1:2" x14ac:dyDescent="0.3">
      <c r="A98" s="58" t="s">
        <v>504</v>
      </c>
      <c r="B98" s="60" t="s">
        <v>505</v>
      </c>
    </row>
    <row r="99" spans="1:2" x14ac:dyDescent="0.3">
      <c r="A99" s="58" t="s">
        <v>506</v>
      </c>
      <c r="B99" s="60" t="s">
        <v>507</v>
      </c>
    </row>
    <row r="100" spans="1:2" x14ac:dyDescent="0.3">
      <c r="A100" s="58" t="s">
        <v>508</v>
      </c>
      <c r="B100" s="60" t="s">
        <v>509</v>
      </c>
    </row>
    <row r="101" spans="1:2" x14ac:dyDescent="0.3">
      <c r="A101" s="58" t="s">
        <v>510</v>
      </c>
      <c r="B101" s="60" t="s">
        <v>511</v>
      </c>
    </row>
    <row r="102" spans="1:2" x14ac:dyDescent="0.3">
      <c r="A102" s="58" t="s">
        <v>512</v>
      </c>
      <c r="B102" s="60" t="s">
        <v>513</v>
      </c>
    </row>
    <row r="103" spans="1:2" x14ac:dyDescent="0.3">
      <c r="A103" s="58" t="s">
        <v>514</v>
      </c>
      <c r="B103" s="60" t="s">
        <v>515</v>
      </c>
    </row>
    <row r="104" spans="1:2" x14ac:dyDescent="0.3">
      <c r="A104" s="58" t="s">
        <v>516</v>
      </c>
      <c r="B104" s="60" t="s">
        <v>517</v>
      </c>
    </row>
    <row r="105" spans="1:2" x14ac:dyDescent="0.3">
      <c r="A105" s="58" t="s">
        <v>518</v>
      </c>
      <c r="B105" s="60" t="s">
        <v>519</v>
      </c>
    </row>
    <row r="106" spans="1:2" x14ac:dyDescent="0.3">
      <c r="A106" s="58" t="s">
        <v>520</v>
      </c>
      <c r="B106" s="60" t="s">
        <v>521</v>
      </c>
    </row>
    <row r="107" spans="1:2" x14ac:dyDescent="0.3">
      <c r="A107" s="58" t="s">
        <v>522</v>
      </c>
      <c r="B107" s="60" t="s">
        <v>523</v>
      </c>
    </row>
    <row r="108" spans="1:2" x14ac:dyDescent="0.3">
      <c r="A108" s="58" t="s">
        <v>524</v>
      </c>
      <c r="B108" s="60" t="s">
        <v>525</v>
      </c>
    </row>
    <row r="109" spans="1:2" x14ac:dyDescent="0.3">
      <c r="A109" s="58" t="s">
        <v>526</v>
      </c>
      <c r="B109" s="60" t="s">
        <v>527</v>
      </c>
    </row>
    <row r="110" spans="1:2" x14ac:dyDescent="0.3">
      <c r="A110" s="58" t="s">
        <v>528</v>
      </c>
      <c r="B110" s="60" t="s">
        <v>529</v>
      </c>
    </row>
    <row r="111" spans="1:2" x14ac:dyDescent="0.3">
      <c r="A111" s="58" t="s">
        <v>530</v>
      </c>
      <c r="B111" s="60" t="s">
        <v>531</v>
      </c>
    </row>
    <row r="112" spans="1:2" x14ac:dyDescent="0.3">
      <c r="A112" s="58" t="s">
        <v>532</v>
      </c>
      <c r="B112" s="60" t="s">
        <v>533</v>
      </c>
    </row>
    <row r="113" spans="1:2" x14ac:dyDescent="0.3">
      <c r="A113" s="58" t="s">
        <v>534</v>
      </c>
      <c r="B113" s="60" t="s">
        <v>535</v>
      </c>
    </row>
    <row r="114" spans="1:2" x14ac:dyDescent="0.3">
      <c r="A114" s="58" t="s">
        <v>536</v>
      </c>
      <c r="B114" s="60" t="s">
        <v>537</v>
      </c>
    </row>
    <row r="115" spans="1:2" x14ac:dyDescent="0.3">
      <c r="A115" s="58" t="s">
        <v>538</v>
      </c>
      <c r="B115" s="60" t="s">
        <v>539</v>
      </c>
    </row>
    <row r="116" spans="1:2" x14ac:dyDescent="0.3">
      <c r="A116" s="58" t="s">
        <v>540</v>
      </c>
      <c r="B116" s="60" t="s">
        <v>541</v>
      </c>
    </row>
    <row r="117" spans="1:2" x14ac:dyDescent="0.3">
      <c r="A117" s="58" t="s">
        <v>542</v>
      </c>
      <c r="B117" s="60" t="s">
        <v>543</v>
      </c>
    </row>
    <row r="118" spans="1:2" x14ac:dyDescent="0.3">
      <c r="A118" s="58" t="s">
        <v>544</v>
      </c>
      <c r="B118" s="60" t="s">
        <v>545</v>
      </c>
    </row>
    <row r="119" spans="1:2" x14ac:dyDescent="0.3">
      <c r="A119" s="58" t="s">
        <v>546</v>
      </c>
      <c r="B119" s="60" t="s">
        <v>547</v>
      </c>
    </row>
    <row r="120" spans="1:2" x14ac:dyDescent="0.3">
      <c r="A120" s="58" t="s">
        <v>548</v>
      </c>
      <c r="B120" s="60" t="s">
        <v>549</v>
      </c>
    </row>
    <row r="121" spans="1:2" x14ac:dyDescent="0.3">
      <c r="A121" s="58" t="s">
        <v>550</v>
      </c>
      <c r="B121" s="60" t="s">
        <v>551</v>
      </c>
    </row>
    <row r="122" spans="1:2" x14ac:dyDescent="0.3">
      <c r="A122" s="58" t="s">
        <v>552</v>
      </c>
      <c r="B122" s="60" t="s">
        <v>553</v>
      </c>
    </row>
    <row r="123" spans="1:2" x14ac:dyDescent="0.3">
      <c r="A123" s="58" t="s">
        <v>554</v>
      </c>
      <c r="B123" s="60" t="s">
        <v>555</v>
      </c>
    </row>
    <row r="124" spans="1:2" x14ac:dyDescent="0.3">
      <c r="A124" s="58" t="s">
        <v>556</v>
      </c>
      <c r="B124" s="60" t="s">
        <v>557</v>
      </c>
    </row>
    <row r="125" spans="1:2" x14ac:dyDescent="0.3">
      <c r="A125" s="58" t="s">
        <v>558</v>
      </c>
      <c r="B125" s="60" t="s">
        <v>559</v>
      </c>
    </row>
    <row r="126" spans="1:2" x14ac:dyDescent="0.3">
      <c r="A126" s="58" t="s">
        <v>560</v>
      </c>
      <c r="B126" s="60" t="s">
        <v>561</v>
      </c>
    </row>
    <row r="127" spans="1:2" x14ac:dyDescent="0.3">
      <c r="A127" s="58" t="s">
        <v>562</v>
      </c>
      <c r="B127" s="60" t="s">
        <v>563</v>
      </c>
    </row>
    <row r="128" spans="1:2" x14ac:dyDescent="0.3">
      <c r="A128" s="58" t="s">
        <v>564</v>
      </c>
      <c r="B128" s="60" t="s">
        <v>565</v>
      </c>
    </row>
    <row r="129" spans="1:2" x14ac:dyDescent="0.3">
      <c r="A129" s="58" t="s">
        <v>566</v>
      </c>
      <c r="B129" s="60" t="s">
        <v>567</v>
      </c>
    </row>
    <row r="130" spans="1:2" x14ac:dyDescent="0.3">
      <c r="A130" s="58" t="s">
        <v>568</v>
      </c>
      <c r="B130" s="60" t="s">
        <v>569</v>
      </c>
    </row>
    <row r="131" spans="1:2" x14ac:dyDescent="0.3">
      <c r="A131" s="58" t="s">
        <v>570</v>
      </c>
      <c r="B131" s="60" t="s">
        <v>571</v>
      </c>
    </row>
    <row r="132" spans="1:2" x14ac:dyDescent="0.3">
      <c r="A132" s="58" t="s">
        <v>572</v>
      </c>
      <c r="B132" s="60" t="s">
        <v>573</v>
      </c>
    </row>
    <row r="133" spans="1:2" x14ac:dyDescent="0.3">
      <c r="A133" s="58" t="s">
        <v>574</v>
      </c>
      <c r="B133" s="60" t="s">
        <v>575</v>
      </c>
    </row>
    <row r="134" spans="1:2" x14ac:dyDescent="0.3">
      <c r="A134" s="58" t="s">
        <v>576</v>
      </c>
      <c r="B134" s="60" t="s">
        <v>577</v>
      </c>
    </row>
    <row r="135" spans="1:2" x14ac:dyDescent="0.3">
      <c r="A135" s="58" t="s">
        <v>578</v>
      </c>
      <c r="B135" s="60" t="s">
        <v>579</v>
      </c>
    </row>
    <row r="136" spans="1:2" x14ac:dyDescent="0.3">
      <c r="A136" s="58" t="s">
        <v>580</v>
      </c>
      <c r="B136" s="60" t="s">
        <v>581</v>
      </c>
    </row>
    <row r="137" spans="1:2" x14ac:dyDescent="0.3">
      <c r="A137" s="58" t="s">
        <v>582</v>
      </c>
      <c r="B137" s="60" t="s">
        <v>583</v>
      </c>
    </row>
    <row r="138" spans="1:2" x14ac:dyDescent="0.3">
      <c r="A138" s="58" t="s">
        <v>584</v>
      </c>
      <c r="B138" s="60" t="s">
        <v>585</v>
      </c>
    </row>
    <row r="139" spans="1:2" x14ac:dyDescent="0.3">
      <c r="A139" s="58" t="s">
        <v>586</v>
      </c>
      <c r="B139" s="60" t="s">
        <v>587</v>
      </c>
    </row>
    <row r="140" spans="1:2" x14ac:dyDescent="0.3">
      <c r="A140" s="58" t="s">
        <v>588</v>
      </c>
      <c r="B140" s="60" t="s">
        <v>589</v>
      </c>
    </row>
    <row r="141" spans="1:2" x14ac:dyDescent="0.3">
      <c r="A141" s="58" t="s">
        <v>590</v>
      </c>
      <c r="B141" s="60" t="s">
        <v>591</v>
      </c>
    </row>
    <row r="142" spans="1:2" x14ac:dyDescent="0.3">
      <c r="A142" s="58" t="s">
        <v>592</v>
      </c>
      <c r="B142" s="60" t="s">
        <v>593</v>
      </c>
    </row>
    <row r="143" spans="1:2" x14ac:dyDescent="0.3">
      <c r="A143" s="58" t="s">
        <v>594</v>
      </c>
      <c r="B143" s="60" t="s">
        <v>595</v>
      </c>
    </row>
    <row r="144" spans="1:2" x14ac:dyDescent="0.3">
      <c r="A144" s="58" t="s">
        <v>596</v>
      </c>
      <c r="B144" s="60" t="s">
        <v>597</v>
      </c>
    </row>
    <row r="145" spans="1:2" x14ac:dyDescent="0.3">
      <c r="A145" s="58" t="s">
        <v>598</v>
      </c>
      <c r="B145" s="60" t="s">
        <v>599</v>
      </c>
    </row>
    <row r="146" spans="1:2" x14ac:dyDescent="0.3">
      <c r="A146" s="58" t="s">
        <v>600</v>
      </c>
      <c r="B146" s="60" t="s">
        <v>601</v>
      </c>
    </row>
    <row r="147" spans="1:2" x14ac:dyDescent="0.3">
      <c r="A147" s="58" t="s">
        <v>602</v>
      </c>
      <c r="B147" s="60" t="s">
        <v>603</v>
      </c>
    </row>
    <row r="148" spans="1:2" x14ac:dyDescent="0.3">
      <c r="A148" s="58" t="s">
        <v>604</v>
      </c>
      <c r="B148" s="60" t="s">
        <v>605</v>
      </c>
    </row>
    <row r="149" spans="1:2" x14ac:dyDescent="0.3">
      <c r="A149" s="58" t="s">
        <v>606</v>
      </c>
      <c r="B149" s="60" t="s">
        <v>607</v>
      </c>
    </row>
    <row r="150" spans="1:2" x14ac:dyDescent="0.3">
      <c r="A150" s="58" t="s">
        <v>608</v>
      </c>
      <c r="B150" s="60" t="s">
        <v>609</v>
      </c>
    </row>
    <row r="151" spans="1:2" x14ac:dyDescent="0.3">
      <c r="A151" s="58" t="s">
        <v>610</v>
      </c>
      <c r="B151" s="60" t="s">
        <v>611</v>
      </c>
    </row>
    <row r="152" spans="1:2" x14ac:dyDescent="0.3">
      <c r="A152" s="58" t="s">
        <v>612</v>
      </c>
      <c r="B152" s="60" t="s">
        <v>613</v>
      </c>
    </row>
    <row r="153" spans="1:2" x14ac:dyDescent="0.3">
      <c r="A153" s="58" t="s">
        <v>614</v>
      </c>
      <c r="B153" s="60" t="s">
        <v>615</v>
      </c>
    </row>
    <row r="154" spans="1:2" x14ac:dyDescent="0.3">
      <c r="A154" s="58" t="s">
        <v>616</v>
      </c>
      <c r="B154" s="60" t="s">
        <v>617</v>
      </c>
    </row>
    <row r="155" spans="1:2" x14ac:dyDescent="0.3">
      <c r="A155" s="58" t="s">
        <v>618</v>
      </c>
      <c r="B155" s="60" t="s">
        <v>619</v>
      </c>
    </row>
    <row r="156" spans="1:2" x14ac:dyDescent="0.3">
      <c r="A156" s="58" t="s">
        <v>620</v>
      </c>
      <c r="B156" s="60" t="s">
        <v>621</v>
      </c>
    </row>
    <row r="157" spans="1:2" x14ac:dyDescent="0.3">
      <c r="A157" s="58" t="s">
        <v>622</v>
      </c>
      <c r="B157" s="60" t="s">
        <v>623</v>
      </c>
    </row>
    <row r="158" spans="1:2" x14ac:dyDescent="0.3">
      <c r="A158" s="58" t="s">
        <v>624</v>
      </c>
      <c r="B158" s="60" t="s">
        <v>625</v>
      </c>
    </row>
    <row r="159" spans="1:2" x14ac:dyDescent="0.3">
      <c r="A159" s="58" t="s">
        <v>626</v>
      </c>
      <c r="B159" s="60" t="s">
        <v>627</v>
      </c>
    </row>
    <row r="160" spans="1:2" x14ac:dyDescent="0.3">
      <c r="A160" s="58" t="s">
        <v>628</v>
      </c>
      <c r="B160" s="60" t="s">
        <v>629</v>
      </c>
    </row>
    <row r="161" spans="1:2" x14ac:dyDescent="0.3">
      <c r="A161" s="58" t="s">
        <v>630</v>
      </c>
      <c r="B161" s="60" t="s">
        <v>631</v>
      </c>
    </row>
    <row r="162" spans="1:2" x14ac:dyDescent="0.3">
      <c r="A162" s="58" t="s">
        <v>632</v>
      </c>
      <c r="B162" s="60" t="s">
        <v>633</v>
      </c>
    </row>
    <row r="163" spans="1:2" x14ac:dyDescent="0.3">
      <c r="A163" s="58" t="s">
        <v>634</v>
      </c>
      <c r="B163" s="60" t="s">
        <v>635</v>
      </c>
    </row>
    <row r="164" spans="1:2" x14ac:dyDescent="0.3">
      <c r="A164" s="58" t="s">
        <v>636</v>
      </c>
      <c r="B164" s="60" t="s">
        <v>637</v>
      </c>
    </row>
    <row r="165" spans="1:2" x14ac:dyDescent="0.3">
      <c r="A165" s="58" t="s">
        <v>638</v>
      </c>
      <c r="B165" s="60" t="s">
        <v>639</v>
      </c>
    </row>
    <row r="166" spans="1:2" x14ac:dyDescent="0.3">
      <c r="A166" s="58" t="s">
        <v>640</v>
      </c>
      <c r="B166" s="60" t="s">
        <v>641</v>
      </c>
    </row>
    <row r="167" spans="1:2" x14ac:dyDescent="0.3">
      <c r="A167" s="58" t="s">
        <v>642</v>
      </c>
      <c r="B167" s="60" t="s">
        <v>643</v>
      </c>
    </row>
    <row r="168" spans="1:2" x14ac:dyDescent="0.3">
      <c r="A168" s="58" t="s">
        <v>644</v>
      </c>
      <c r="B168" s="60" t="s">
        <v>645</v>
      </c>
    </row>
    <row r="169" spans="1:2" x14ac:dyDescent="0.3">
      <c r="A169" s="58" t="s">
        <v>646</v>
      </c>
      <c r="B169" s="60" t="s">
        <v>647</v>
      </c>
    </row>
    <row r="170" spans="1:2" x14ac:dyDescent="0.3">
      <c r="A170" s="58" t="s">
        <v>648</v>
      </c>
      <c r="B170" s="60" t="s">
        <v>649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MPTF_00006_00957</ProjectId>
    <FundCode xmlns="f9695bc1-6109-4dcd-a27a-f8a0370b00e2">MPTF_00006</FundCode>
    <Comments xmlns="f9695bc1-6109-4dcd-a27a-f8a0370b00e2">Finance Report</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19EFACF5-017B-4CC2-841E-1BDCF896BD25}"/>
</file>

<file path=customXml/itemProps3.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1d6736e6-0d09-4a30-9781-d08a27c5ac52"/>
    <ds:schemaRef ds:uri="70588116-b71c-48b1-9d05-4f56417148f6"/>
  </ds:schemaRefs>
</ds:datastoreItem>
</file>

<file path=docMetadata/LabelInfo.xml><?xml version="1.0" encoding="utf-8"?>
<clbl:labelList xmlns:clbl="http://schemas.microsoft.com/office/2020/mipLabelMetadata">
  <clbl:label id="{f8e024d6-51f2-471b-ac2c-b1117d65062e}" enabled="1" method="Standard" siteId="{1d4fae52-39b3-4bfa-b0b3-022956b1119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Budget Table</vt:lpstr>
      <vt:lpstr>2) By Category</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I4P Financials_Expenditure Report_November 2025_.xlsx</dc:title>
  <dc:subject/>
  <dc:creator>Jelena Zelenovic</dc:creator>
  <cp:keywords/>
  <dc:description/>
  <cp:lastModifiedBy>Masauko Chiomba</cp:lastModifiedBy>
  <cp:revision/>
  <dcterms:created xsi:type="dcterms:W3CDTF">2017-11-15T21:17:43Z</dcterms:created>
  <dcterms:modified xsi:type="dcterms:W3CDTF">2025-11-18T12:21:39Z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