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hp\Downloads\"/>
    </mc:Choice>
  </mc:AlternateContent>
  <xr:revisionPtr revIDLastSave="0" documentId="8_{EBC166FE-7142-4093-9A28-FA13100F375E}" xr6:coauthVersionLast="47" xr6:coauthVersionMax="47" xr10:uidLastSave="{00000000-0000-0000-0000-000000000000}"/>
  <bookViews>
    <workbookView xWindow="-108" yWindow="-108" windowWidth="23256" windowHeight="12576" firstSheet="1" activeTab="1" xr2:uid="{00000000-000D-0000-FFFF-FFFF00000000}"/>
  </bookViews>
  <sheets>
    <sheet name="Instructions" sheetId="9" r:id="rId1"/>
    <sheet name="1) Tableau budgétaire 1" sheetId="1" r:id="rId2"/>
    <sheet name="2) Tableau budgétaire 2" sheetId="5" r:id="rId3"/>
    <sheet name="3) Notes d'explication" sheetId="3" r:id="rId4"/>
    <sheet name="4) Codes PCP &amp; ODD" sheetId="6" r:id="rId5"/>
    <sheet name="PCP Descriptions" sheetId="10" r:id="rId6"/>
    <sheet name="5) Pour utilisation par MPTFO" sheetId="4" r:id="rId7"/>
    <sheet name="Dropdowns" sheetId="8" state="hidden" r:id="rId8"/>
    <sheet name="Sheet2" sheetId="7" state="hidden" r:id="rId9"/>
  </sheets>
  <definedNames>
    <definedName name="_ftn1" localSheetId="5">'PCP Descriptions'!$A$100</definedName>
    <definedName name="_ftnref1" localSheetId="5">'PCP Descriptions'!$D$1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7" i="1" l="1"/>
  <c r="I101" i="1"/>
  <c r="I29" i="1"/>
  <c r="I59" i="1"/>
  <c r="I50" i="1"/>
  <c r="I49" i="1"/>
  <c r="I37" i="1"/>
  <c r="I28" i="1"/>
  <c r="I176" i="1"/>
  <c r="I175" i="1"/>
  <c r="I92" i="1"/>
  <c r="I99" i="1" s="1"/>
  <c r="I174" i="1"/>
  <c r="I104" i="1"/>
  <c r="I38" i="1"/>
  <c r="I22" i="1"/>
  <c r="I21" i="1"/>
  <c r="I8" i="1"/>
  <c r="I15" i="1" s="1"/>
  <c r="D174" i="1"/>
  <c r="D178" i="1"/>
  <c r="D186" i="5" s="1"/>
  <c r="F60" i="1"/>
  <c r="D38" i="1"/>
  <c r="D141" i="1"/>
  <c r="E141" i="1"/>
  <c r="F141" i="1"/>
  <c r="C34" i="6" s="1"/>
  <c r="D151" i="1"/>
  <c r="E151" i="1"/>
  <c r="F151" i="1"/>
  <c r="D161" i="1"/>
  <c r="E161" i="1"/>
  <c r="F161" i="1"/>
  <c r="D171" i="1"/>
  <c r="E171" i="1"/>
  <c r="F171" i="1"/>
  <c r="D99" i="1"/>
  <c r="D97" i="5" s="1"/>
  <c r="E99" i="1"/>
  <c r="F99" i="1"/>
  <c r="D109" i="1"/>
  <c r="E109" i="1"/>
  <c r="F109" i="1"/>
  <c r="D119" i="1"/>
  <c r="E119" i="1"/>
  <c r="F119" i="1"/>
  <c r="D129" i="1"/>
  <c r="E129" i="1"/>
  <c r="F129" i="1"/>
  <c r="D57" i="1"/>
  <c r="E57" i="1"/>
  <c r="F57" i="1"/>
  <c r="F52" i="5" s="1"/>
  <c r="D67" i="1"/>
  <c r="E67" i="1"/>
  <c r="F67" i="1"/>
  <c r="F63" i="5" s="1"/>
  <c r="D77" i="1"/>
  <c r="E77" i="1"/>
  <c r="F77" i="1"/>
  <c r="D87" i="1"/>
  <c r="E87" i="1"/>
  <c r="F87" i="1"/>
  <c r="D15" i="1"/>
  <c r="E15" i="1"/>
  <c r="F15" i="1"/>
  <c r="D25" i="1"/>
  <c r="D18" i="5" s="1"/>
  <c r="E25" i="1"/>
  <c r="F25" i="1"/>
  <c r="D35" i="1"/>
  <c r="E35" i="1"/>
  <c r="E29" i="5" s="1"/>
  <c r="G29" i="5" s="1"/>
  <c r="F35" i="1"/>
  <c r="D45" i="1"/>
  <c r="D40" i="5" s="1"/>
  <c r="E45" i="1"/>
  <c r="E40" i="5" s="1"/>
  <c r="F45" i="1"/>
  <c r="D187" i="1"/>
  <c r="D19" i="4"/>
  <c r="E19" i="4"/>
  <c r="C19" i="4"/>
  <c r="D6" i="4"/>
  <c r="E6" i="4"/>
  <c r="C6" i="4"/>
  <c r="E197" i="5"/>
  <c r="F197" i="5"/>
  <c r="D197" i="5"/>
  <c r="E4" i="5"/>
  <c r="F4" i="5"/>
  <c r="D4" i="5"/>
  <c r="E187" i="1"/>
  <c r="F187" i="1"/>
  <c r="E194" i="1"/>
  <c r="F194" i="1"/>
  <c r="D194" i="1"/>
  <c r="G22" i="4"/>
  <c r="G21" i="4"/>
  <c r="G20" i="4"/>
  <c r="I171" i="1"/>
  <c r="I161" i="1"/>
  <c r="I151" i="1"/>
  <c r="I141" i="1"/>
  <c r="I129" i="1"/>
  <c r="I119" i="1"/>
  <c r="I109" i="1"/>
  <c r="I87" i="1"/>
  <c r="I77" i="1"/>
  <c r="I67" i="1"/>
  <c r="I57" i="1"/>
  <c r="I45" i="1"/>
  <c r="I25" i="1"/>
  <c r="F203" i="5"/>
  <c r="E12" i="4"/>
  <c r="D203" i="1"/>
  <c r="H198" i="1"/>
  <c r="D198" i="5"/>
  <c r="E204" i="5"/>
  <c r="F204" i="5"/>
  <c r="E203" i="5"/>
  <c r="E202" i="5"/>
  <c r="F202" i="5"/>
  <c r="E201" i="5"/>
  <c r="F201" i="5"/>
  <c r="E200" i="5"/>
  <c r="F200" i="5"/>
  <c r="E199" i="5"/>
  <c r="F199" i="5"/>
  <c r="D200" i="5"/>
  <c r="D201" i="5"/>
  <c r="D202" i="5"/>
  <c r="D203" i="5"/>
  <c r="D204" i="5"/>
  <c r="D199" i="5"/>
  <c r="E198" i="5"/>
  <c r="F198" i="5"/>
  <c r="D205" i="5"/>
  <c r="D206" i="5"/>
  <c r="D207" i="5"/>
  <c r="G175" i="1"/>
  <c r="G176" i="1"/>
  <c r="G177" i="1"/>
  <c r="G167" i="1"/>
  <c r="G170" i="1"/>
  <c r="G169" i="1"/>
  <c r="G168" i="1"/>
  <c r="G166" i="1"/>
  <c r="G165" i="1"/>
  <c r="G164" i="1"/>
  <c r="G163" i="1"/>
  <c r="G160" i="1"/>
  <c r="G159" i="1"/>
  <c r="G158" i="1"/>
  <c r="G157" i="1"/>
  <c r="G156" i="1"/>
  <c r="G155" i="1"/>
  <c r="G154" i="1"/>
  <c r="G153" i="1"/>
  <c r="G150" i="1"/>
  <c r="G149" i="1"/>
  <c r="G148" i="1"/>
  <c r="G147" i="1"/>
  <c r="G146" i="1"/>
  <c r="G145" i="1"/>
  <c r="G144" i="1"/>
  <c r="G143" i="1"/>
  <c r="G140" i="1"/>
  <c r="G139" i="1"/>
  <c r="G138" i="1"/>
  <c r="G137" i="1"/>
  <c r="G136" i="1"/>
  <c r="G141" i="1" s="1"/>
  <c r="G135" i="1"/>
  <c r="G134" i="1"/>
  <c r="G133" i="1"/>
  <c r="G128" i="1"/>
  <c r="G127" i="1"/>
  <c r="G126" i="1"/>
  <c r="G125" i="1"/>
  <c r="G124" i="1"/>
  <c r="G123" i="1"/>
  <c r="G122" i="1"/>
  <c r="G121" i="1"/>
  <c r="G118" i="1"/>
  <c r="G117" i="1"/>
  <c r="G116" i="1"/>
  <c r="G115" i="1"/>
  <c r="G114" i="1"/>
  <c r="G113" i="1"/>
  <c r="G112" i="1"/>
  <c r="G111" i="1"/>
  <c r="G108" i="1"/>
  <c r="G107" i="1"/>
  <c r="G106" i="1"/>
  <c r="G105" i="1"/>
  <c r="G104" i="1"/>
  <c r="H109" i="1" s="1"/>
  <c r="G103" i="1"/>
  <c r="G102" i="1"/>
  <c r="G101" i="1"/>
  <c r="G98" i="1"/>
  <c r="G97" i="1"/>
  <c r="G96" i="1"/>
  <c r="G95" i="1"/>
  <c r="G94" i="1"/>
  <c r="G93" i="1"/>
  <c r="G92" i="1"/>
  <c r="H99" i="1" s="1"/>
  <c r="G91" i="1"/>
  <c r="G86" i="1"/>
  <c r="G85" i="1"/>
  <c r="G84" i="1"/>
  <c r="G83" i="1"/>
  <c r="G82" i="1"/>
  <c r="G81" i="1"/>
  <c r="G80" i="1"/>
  <c r="G79" i="1"/>
  <c r="G76" i="1"/>
  <c r="G75" i="1"/>
  <c r="G74" i="1"/>
  <c r="G73" i="1"/>
  <c r="G72" i="1"/>
  <c r="G71" i="1"/>
  <c r="G70" i="1"/>
  <c r="G69" i="1"/>
  <c r="G66" i="1"/>
  <c r="G65" i="1"/>
  <c r="G64" i="1"/>
  <c r="G63" i="1"/>
  <c r="G62" i="1"/>
  <c r="G61" i="1"/>
  <c r="G60" i="1"/>
  <c r="G59" i="1"/>
  <c r="G56" i="1"/>
  <c r="G55" i="1"/>
  <c r="G54" i="1"/>
  <c r="G53" i="1"/>
  <c r="G52" i="1"/>
  <c r="G51" i="1"/>
  <c r="G50" i="1"/>
  <c r="G49" i="1"/>
  <c r="G44" i="1"/>
  <c r="G43" i="1"/>
  <c r="G42" i="1"/>
  <c r="G41" i="1"/>
  <c r="G40" i="1"/>
  <c r="G39" i="1"/>
  <c r="G38" i="1"/>
  <c r="G37" i="1"/>
  <c r="G45" i="1" s="1"/>
  <c r="G34" i="1"/>
  <c r="G33" i="1"/>
  <c r="G32" i="1"/>
  <c r="G31" i="1"/>
  <c r="G30" i="1"/>
  <c r="G29" i="1"/>
  <c r="G35" i="1" s="1"/>
  <c r="G28" i="1"/>
  <c r="G27" i="1"/>
  <c r="G18" i="1"/>
  <c r="G19" i="1"/>
  <c r="G20" i="1"/>
  <c r="G21" i="1"/>
  <c r="G22" i="1"/>
  <c r="G23" i="1"/>
  <c r="G24" i="1"/>
  <c r="G17" i="1"/>
  <c r="G8" i="1"/>
  <c r="G9" i="1"/>
  <c r="H15" i="1" s="1"/>
  <c r="G10" i="1"/>
  <c r="G11" i="1"/>
  <c r="G12" i="1"/>
  <c r="G13" i="1"/>
  <c r="G14" i="1"/>
  <c r="G7" i="1"/>
  <c r="F194" i="5"/>
  <c r="E194" i="5"/>
  <c r="D194" i="5"/>
  <c r="G193" i="5"/>
  <c r="G192" i="5"/>
  <c r="G191" i="5"/>
  <c r="G190" i="5"/>
  <c r="G189" i="5"/>
  <c r="G188" i="5"/>
  <c r="G187" i="5"/>
  <c r="E178" i="1"/>
  <c r="E186" i="5" s="1"/>
  <c r="F178" i="1"/>
  <c r="F186" i="5" s="1"/>
  <c r="G194" i="5"/>
  <c r="G129" i="1"/>
  <c r="G87" i="1"/>
  <c r="G119" i="1"/>
  <c r="G151" i="1"/>
  <c r="H171" i="1"/>
  <c r="G77" i="1"/>
  <c r="H161" i="1"/>
  <c r="G67" i="1"/>
  <c r="G161" i="1"/>
  <c r="H87" i="1"/>
  <c r="H119" i="1"/>
  <c r="H45" i="1"/>
  <c r="H129" i="1"/>
  <c r="H141" i="1"/>
  <c r="H67" i="1"/>
  <c r="H151" i="1"/>
  <c r="H77" i="1"/>
  <c r="G171" i="1"/>
  <c r="G15" i="1"/>
  <c r="D13" i="4"/>
  <c r="E13" i="4"/>
  <c r="D11" i="4"/>
  <c r="E11" i="4"/>
  <c r="D10" i="4"/>
  <c r="E10" i="4"/>
  <c r="D9" i="4"/>
  <c r="E9" i="4"/>
  <c r="D8" i="4"/>
  <c r="E8" i="4"/>
  <c r="C13" i="4"/>
  <c r="C9" i="4"/>
  <c r="C10" i="4"/>
  <c r="C11" i="4"/>
  <c r="C12" i="4"/>
  <c r="C8" i="4"/>
  <c r="D7" i="4"/>
  <c r="E7" i="4"/>
  <c r="C7" i="4"/>
  <c r="G154" i="5"/>
  <c r="G155" i="5"/>
  <c r="G156" i="5"/>
  <c r="G157" i="5"/>
  <c r="G158" i="5"/>
  <c r="G159" i="5"/>
  <c r="G160" i="5"/>
  <c r="D161" i="5"/>
  <c r="E161" i="5"/>
  <c r="F161" i="5"/>
  <c r="G165" i="5"/>
  <c r="G166" i="5"/>
  <c r="G167" i="5"/>
  <c r="G168" i="5"/>
  <c r="G169" i="5"/>
  <c r="G170" i="5"/>
  <c r="G171" i="5"/>
  <c r="D172" i="5"/>
  <c r="E172" i="5"/>
  <c r="F172" i="5"/>
  <c r="G176" i="5"/>
  <c r="G177" i="5"/>
  <c r="G178" i="5"/>
  <c r="G179" i="5"/>
  <c r="G180" i="5"/>
  <c r="G181" i="5"/>
  <c r="G182" i="5"/>
  <c r="D183" i="5"/>
  <c r="E183" i="5"/>
  <c r="F183" i="5"/>
  <c r="F150" i="5"/>
  <c r="E150" i="5"/>
  <c r="D150" i="5"/>
  <c r="G149" i="5"/>
  <c r="G148" i="5"/>
  <c r="G147" i="5"/>
  <c r="G146" i="5"/>
  <c r="G145" i="5"/>
  <c r="G144" i="5"/>
  <c r="G143" i="5"/>
  <c r="G109" i="5"/>
  <c r="G110" i="5"/>
  <c r="G111" i="5"/>
  <c r="G112" i="5"/>
  <c r="G113" i="5"/>
  <c r="G114" i="5"/>
  <c r="G115" i="5"/>
  <c r="D116" i="5"/>
  <c r="E116" i="5"/>
  <c r="F116" i="5"/>
  <c r="G120" i="5"/>
  <c r="G121" i="5"/>
  <c r="G122" i="5"/>
  <c r="G123" i="5"/>
  <c r="G124" i="5"/>
  <c r="G125" i="5"/>
  <c r="G126" i="5"/>
  <c r="D127" i="5"/>
  <c r="E127" i="5"/>
  <c r="F127" i="5"/>
  <c r="G131" i="5"/>
  <c r="G132" i="5"/>
  <c r="G133" i="5"/>
  <c r="G134" i="5"/>
  <c r="G135" i="5"/>
  <c r="G136" i="5"/>
  <c r="G137" i="5"/>
  <c r="D138" i="5"/>
  <c r="E138" i="5"/>
  <c r="F138" i="5"/>
  <c r="F105" i="5"/>
  <c r="E105" i="5"/>
  <c r="D105" i="5"/>
  <c r="G104" i="5"/>
  <c r="G103" i="5"/>
  <c r="G102" i="5"/>
  <c r="G101" i="5"/>
  <c r="G100" i="5"/>
  <c r="G99" i="5"/>
  <c r="G98" i="5"/>
  <c r="G64" i="5"/>
  <c r="G65" i="5"/>
  <c r="G66" i="5"/>
  <c r="G67" i="5"/>
  <c r="G68" i="5"/>
  <c r="G69" i="5"/>
  <c r="G70" i="5"/>
  <c r="D71" i="5"/>
  <c r="E71" i="5"/>
  <c r="F71" i="5"/>
  <c r="G75" i="5"/>
  <c r="G76" i="5"/>
  <c r="G77" i="5"/>
  <c r="G78" i="5"/>
  <c r="G79" i="5"/>
  <c r="G80" i="5"/>
  <c r="G81" i="5"/>
  <c r="D82" i="5"/>
  <c r="E82" i="5"/>
  <c r="F82" i="5"/>
  <c r="G86" i="5"/>
  <c r="G87" i="5"/>
  <c r="G88" i="5"/>
  <c r="G89" i="5"/>
  <c r="G90" i="5"/>
  <c r="G91" i="5"/>
  <c r="G92" i="5"/>
  <c r="D93" i="5"/>
  <c r="E93" i="5"/>
  <c r="F93" i="5"/>
  <c r="G53" i="5"/>
  <c r="G54" i="5"/>
  <c r="G55" i="5"/>
  <c r="G56" i="5"/>
  <c r="G57" i="5"/>
  <c r="G58" i="5"/>
  <c r="G59" i="5"/>
  <c r="D60" i="5"/>
  <c r="E60" i="5"/>
  <c r="F60" i="5"/>
  <c r="G19" i="5"/>
  <c r="G20" i="5"/>
  <c r="G21" i="5"/>
  <c r="G22" i="5"/>
  <c r="G23" i="5"/>
  <c r="G24" i="5"/>
  <c r="G25" i="5"/>
  <c r="D26" i="5"/>
  <c r="E26" i="5"/>
  <c r="F26" i="5"/>
  <c r="G30" i="5"/>
  <c r="G31" i="5"/>
  <c r="G32" i="5"/>
  <c r="G33" i="5"/>
  <c r="G34" i="5"/>
  <c r="G35" i="5"/>
  <c r="G36" i="5"/>
  <c r="D37" i="5"/>
  <c r="E37" i="5"/>
  <c r="F37" i="5"/>
  <c r="G41" i="5"/>
  <c r="G42" i="5"/>
  <c r="G43" i="5"/>
  <c r="G44" i="5"/>
  <c r="G45" i="5"/>
  <c r="G46" i="5"/>
  <c r="G47" i="5"/>
  <c r="D48" i="5"/>
  <c r="E48" i="5"/>
  <c r="F48" i="5"/>
  <c r="E15" i="5"/>
  <c r="F15" i="5"/>
  <c r="G8" i="5"/>
  <c r="G9" i="5"/>
  <c r="G10" i="5"/>
  <c r="G11" i="5"/>
  <c r="G12" i="5"/>
  <c r="G13" i="5"/>
  <c r="G14" i="5"/>
  <c r="D15" i="5"/>
  <c r="G127" i="5"/>
  <c r="G203" i="5"/>
  <c r="G172" i="5"/>
  <c r="G198" i="5"/>
  <c r="D12" i="4"/>
  <c r="F12" i="4"/>
  <c r="G201" i="5"/>
  <c r="G199" i="5"/>
  <c r="F9" i="4"/>
  <c r="C14" i="4"/>
  <c r="C15" i="4"/>
  <c r="C16" i="4"/>
  <c r="F13" i="4"/>
  <c r="F7" i="4"/>
  <c r="F10" i="4"/>
  <c r="F11" i="4"/>
  <c r="E14" i="4"/>
  <c r="F8" i="4"/>
  <c r="G204" i="5"/>
  <c r="G202" i="5"/>
  <c r="G200" i="5"/>
  <c r="F205" i="5"/>
  <c r="E205" i="5"/>
  <c r="G116" i="5"/>
  <c r="G150" i="5"/>
  <c r="G161" i="5"/>
  <c r="G138" i="5"/>
  <c r="G183" i="5"/>
  <c r="G71" i="5"/>
  <c r="G105" i="5"/>
  <c r="G93" i="5"/>
  <c r="G82" i="5"/>
  <c r="G60" i="5"/>
  <c r="G37" i="5"/>
  <c r="G26" i="5"/>
  <c r="G48" i="5"/>
  <c r="G15" i="5"/>
  <c r="E175" i="5"/>
  <c r="F175" i="5"/>
  <c r="E164" i="5"/>
  <c r="F164" i="5"/>
  <c r="E153" i="5"/>
  <c r="F153" i="5"/>
  <c r="E142" i="5"/>
  <c r="F142" i="5"/>
  <c r="G142" i="5" s="1"/>
  <c r="E130" i="5"/>
  <c r="F130" i="5"/>
  <c r="E119" i="5"/>
  <c r="F119" i="5"/>
  <c r="E108" i="5"/>
  <c r="F97" i="5"/>
  <c r="E85" i="5"/>
  <c r="E74" i="5"/>
  <c r="F74" i="5"/>
  <c r="E63" i="5"/>
  <c r="F40" i="5"/>
  <c r="F29" i="5"/>
  <c r="E18" i="5"/>
  <c r="F18" i="5"/>
  <c r="E15" i="4"/>
  <c r="E16" i="4"/>
  <c r="E206" i="5"/>
  <c r="E207" i="5"/>
  <c r="F206" i="5"/>
  <c r="F207" i="5"/>
  <c r="E7" i="5"/>
  <c r="D14" i="4"/>
  <c r="F14" i="4"/>
  <c r="E97" i="5"/>
  <c r="G205" i="5"/>
  <c r="F85" i="5"/>
  <c r="F15" i="4"/>
  <c r="F16" i="4"/>
  <c r="D15" i="4"/>
  <c r="D16" i="4"/>
  <c r="G206" i="5"/>
  <c r="G207" i="5"/>
  <c r="D175" i="5"/>
  <c r="G175" i="5"/>
  <c r="D164" i="5"/>
  <c r="G164" i="5"/>
  <c r="D153" i="5"/>
  <c r="G153" i="5"/>
  <c r="D130" i="5"/>
  <c r="G130" i="5"/>
  <c r="D119" i="5"/>
  <c r="G119" i="5"/>
  <c r="D108" i="5"/>
  <c r="D85" i="5"/>
  <c r="G85" i="5"/>
  <c r="D74" i="5"/>
  <c r="G74" i="5"/>
  <c r="D63" i="5"/>
  <c r="D7" i="5"/>
  <c r="D142" i="5"/>
  <c r="D52" i="5"/>
  <c r="D29" i="5"/>
  <c r="I35" i="1" l="1"/>
  <c r="I178" i="1"/>
  <c r="I200" i="1" s="1"/>
  <c r="G25" i="6"/>
  <c r="H35" i="1"/>
  <c r="G186" i="5"/>
  <c r="G174" i="1"/>
  <c r="F108" i="5"/>
  <c r="G108" i="5" s="1"/>
  <c r="G109" i="1"/>
  <c r="G99" i="1"/>
  <c r="G97" i="5"/>
  <c r="G63" i="5"/>
  <c r="G16" i="6"/>
  <c r="H21" i="6" s="1"/>
  <c r="E52" i="5"/>
  <c r="G52" i="5" s="1"/>
  <c r="H57" i="1"/>
  <c r="C16" i="6"/>
  <c r="D20" i="6" s="1"/>
  <c r="G40" i="5"/>
  <c r="E188" i="1"/>
  <c r="E189" i="1" s="1"/>
  <c r="E190" i="1" s="1"/>
  <c r="H25" i="1"/>
  <c r="G18" i="5"/>
  <c r="G25" i="1"/>
  <c r="G7" i="6"/>
  <c r="H11" i="6" s="1"/>
  <c r="D188" i="1"/>
  <c r="D189" i="1" s="1"/>
  <c r="F7" i="5"/>
  <c r="G7" i="5" s="1"/>
  <c r="C7" i="6"/>
  <c r="D11" i="6" s="1"/>
  <c r="D21" i="6"/>
  <c r="H19" i="6"/>
  <c r="F188" i="1"/>
  <c r="G34" i="6"/>
  <c r="H38" i="6" s="1"/>
  <c r="D37" i="6"/>
  <c r="D39" i="6"/>
  <c r="D38" i="6"/>
  <c r="H28" i="6"/>
  <c r="H29" i="6"/>
  <c r="H39" i="6"/>
  <c r="H30" i="6"/>
  <c r="C25" i="6"/>
  <c r="G57" i="1"/>
  <c r="H178" i="1" l="1"/>
  <c r="D200" i="1" s="1"/>
  <c r="G178" i="1"/>
  <c r="G26" i="6"/>
  <c r="H20" i="6"/>
  <c r="D19" i="6"/>
  <c r="C17" i="6" s="1"/>
  <c r="H10" i="6"/>
  <c r="G188" i="1"/>
  <c r="G189" i="1" s="1"/>
  <c r="G190" i="1" s="1"/>
  <c r="D204" i="1" s="1"/>
  <c r="H12" i="6"/>
  <c r="D190" i="1"/>
  <c r="D195" i="1" s="1"/>
  <c r="E197" i="1"/>
  <c r="D22" i="4" s="1"/>
  <c r="E195" i="1"/>
  <c r="E196" i="1"/>
  <c r="D21" i="4" s="1"/>
  <c r="D197" i="1"/>
  <c r="C22" i="4" s="1"/>
  <c r="D10" i="6"/>
  <c r="D12" i="6"/>
  <c r="G17" i="6"/>
  <c r="H37" i="6"/>
  <c r="G35" i="6" s="1"/>
  <c r="F189" i="1"/>
  <c r="F190" i="1" s="1"/>
  <c r="F197" i="1" s="1"/>
  <c r="C35" i="6"/>
  <c r="D28" i="6"/>
  <c r="D29" i="6"/>
  <c r="D30" i="6"/>
  <c r="C26" i="6" l="1"/>
  <c r="D201" i="1"/>
  <c r="G8" i="6"/>
  <c r="I201" i="1"/>
  <c r="D196" i="1"/>
  <c r="C21" i="4" s="1"/>
  <c r="C8" i="6"/>
  <c r="D20" i="4"/>
  <c r="E198" i="1"/>
  <c r="D23" i="4" s="1"/>
  <c r="C20" i="4"/>
  <c r="F196" i="1"/>
  <c r="F195" i="1"/>
  <c r="G197" i="1"/>
  <c r="F22" i="4" s="1"/>
  <c r="E22" i="4"/>
  <c r="D198" i="1" l="1"/>
  <c r="C23" i="4" s="1"/>
  <c r="G196" i="1"/>
  <c r="F21" i="4" s="1"/>
  <c r="F198" i="1"/>
  <c r="E23" i="4" s="1"/>
  <c r="G195" i="1"/>
  <c r="F20" i="4" s="1"/>
  <c r="E20" i="4"/>
  <c r="E21" i="4"/>
  <c r="G198" i="1" l="1"/>
  <c r="F23"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Deborah Gribaudo</author>
  </authors>
  <commentList>
    <comment ref="C7" authorId="0" shapeId="0" xr:uid="{353DF50F-1999-48F1-8172-75E3532271E5}">
      <text>
        <r>
          <rPr>
            <sz val="11"/>
            <color theme="1"/>
            <rFont val="Calibri"/>
            <family val="2"/>
            <scheme val="minor"/>
          </rPr>
          <t xml:space="preserve">Cette cellule est calculée  en fonction de l'onglet 1) Tableau budgétaire
</t>
        </r>
      </text>
    </comment>
    <comment ref="G7" authorId="0" shapeId="0" xr:uid="{1E05398F-801E-4CA4-8611-E542F9D00AAD}">
      <text>
        <r>
          <rPr>
            <sz val="11"/>
            <color theme="1"/>
            <rFont val="Calibri"/>
            <family val="2"/>
            <scheme val="minor"/>
          </rPr>
          <t xml:space="preserve">Cette cellule est calculée  en fonction de l'onglet 1) Tableau budgétaire
</t>
        </r>
      </text>
    </comment>
    <comment ref="C8" authorId="0" shapeId="0" xr:uid="{7B4F09B7-97C0-42D3-9DF1-EA7087612D74}">
      <text>
        <r>
          <rPr>
            <sz val="11"/>
            <color theme="1"/>
            <rFont val="Calibri"/>
            <family val="2"/>
            <scheme val="minor"/>
          </rPr>
          <t>Ce montant est calculé en fonction du % par cible des ODD que vous devez saisir dans les cellules ci-dessous, surlignées en jaune (colonne C)</t>
        </r>
      </text>
    </comment>
    <comment ref="G8" authorId="0" shapeId="0" xr:uid="{C490130A-CB30-42E5-9B34-82911E03750F}">
      <text>
        <r>
          <rPr>
            <sz val="11"/>
            <color theme="1"/>
            <rFont val="Calibri"/>
            <family val="2"/>
            <scheme val="minor"/>
          </rPr>
          <t xml:space="preserve">Ce montant est calculé en fonction du % par PP que vous devez saisir dans les cellules ci-dessous, surlignées en jaune
</t>
        </r>
      </text>
    </comment>
    <comment ref="B10" authorId="0" shapeId="0" xr:uid="{8B0805A4-25A5-46CE-B571-4CC8BC566557}">
      <text>
        <r>
          <rPr>
            <sz val="11"/>
            <color theme="1"/>
            <rFont val="Calibri"/>
            <family val="2"/>
            <scheme val="minor"/>
          </rPr>
          <t>Utilisez le menu deroulant pour selectionner les cibles ODDs pour ce resultat</t>
        </r>
      </text>
    </comment>
    <comment ref="F10" authorId="0" shapeId="0" xr:uid="{A8D35936-310D-4723-8D3A-C7B59F958EA1}">
      <text>
        <r>
          <rPr>
            <sz val="11"/>
            <color theme="1"/>
            <rFont val="Calibri"/>
            <family val="2"/>
            <scheme val="minor"/>
          </rPr>
          <t xml:space="preserve">Utilisez le menu deroulant pour selectionner les PP pour ce resultat. Voir les descriptions des priorites de consolidation de la paix, dans l'onglet suivant
</t>
        </r>
      </text>
    </comment>
  </commentList>
</comments>
</file>

<file path=xl/sharedStrings.xml><?xml version="1.0" encoding="utf-8"?>
<sst xmlns="http://schemas.openxmlformats.org/spreadsheetml/2006/main" count="1227" uniqueCount="924">
  <si>
    <t>1. Staff and other personnel</t>
  </si>
  <si>
    <t>2. Supplies, Commodities, Materials</t>
  </si>
  <si>
    <t>3. Equipment, Vehicles, and Furniture (including Depreciation)</t>
  </si>
  <si>
    <t>4. Contractual services</t>
  </si>
  <si>
    <t>6. Transfers and Grants to Counterparts</t>
  </si>
  <si>
    <t>5. Travel</t>
  </si>
  <si>
    <t>Totals</t>
  </si>
  <si>
    <t>Performance-Based Tranche Breakdown</t>
  </si>
  <si>
    <t>First Tranche:</t>
  </si>
  <si>
    <t>Tranche %</t>
  </si>
  <si>
    <t>Second Tranche:</t>
  </si>
  <si>
    <t>Total</t>
  </si>
  <si>
    <t>For MPTFO Use</t>
  </si>
  <si>
    <t>7. General Operating and other Costs</t>
  </si>
  <si>
    <t xml:space="preserve">Total </t>
  </si>
  <si>
    <t>1.1</t>
  </si>
  <si>
    <t>1.2</t>
  </si>
  <si>
    <t>1.3</t>
  </si>
  <si>
    <t>1.4</t>
  </si>
  <si>
    <t>1.5</t>
  </si>
  <si>
    <t xml:space="preserve">1.a </t>
  </si>
  <si>
    <t>1.b</t>
  </si>
  <si>
    <t>2.1</t>
  </si>
  <si>
    <t>2.2</t>
  </si>
  <si>
    <t>2.3</t>
  </si>
  <si>
    <t>2.4</t>
  </si>
  <si>
    <t>2.5</t>
  </si>
  <si>
    <t>2.a</t>
  </si>
  <si>
    <t>2.b</t>
  </si>
  <si>
    <t>2.c</t>
  </si>
  <si>
    <t>3.1</t>
  </si>
  <si>
    <t>3.2</t>
  </si>
  <si>
    <t>3.3</t>
  </si>
  <si>
    <t>3.4</t>
  </si>
  <si>
    <t>3.5</t>
  </si>
  <si>
    <t>3.6</t>
  </si>
  <si>
    <t>3.7</t>
  </si>
  <si>
    <t>3.8</t>
  </si>
  <si>
    <t>3.9</t>
  </si>
  <si>
    <t>3.a</t>
  </si>
  <si>
    <t>3.b</t>
  </si>
  <si>
    <t>3.c</t>
  </si>
  <si>
    <t>3.d</t>
  </si>
  <si>
    <t>4.1</t>
  </si>
  <si>
    <t>4.2</t>
  </si>
  <si>
    <t>4.3</t>
  </si>
  <si>
    <t>4.4</t>
  </si>
  <si>
    <t>4.5</t>
  </si>
  <si>
    <t>4.6</t>
  </si>
  <si>
    <t>4.7</t>
  </si>
  <si>
    <t>4.a</t>
  </si>
  <si>
    <t>4.b</t>
  </si>
  <si>
    <t>4.c</t>
  </si>
  <si>
    <t>5.1</t>
  </si>
  <si>
    <t>5.2</t>
  </si>
  <si>
    <t>5.3</t>
  </si>
  <si>
    <t>5.4</t>
  </si>
  <si>
    <t>5.5</t>
  </si>
  <si>
    <t>5.6</t>
  </si>
  <si>
    <t>5.a</t>
  </si>
  <si>
    <t>5.b</t>
  </si>
  <si>
    <t>5.c</t>
  </si>
  <si>
    <t>6.1</t>
  </si>
  <si>
    <t>6.2</t>
  </si>
  <si>
    <t>6.3</t>
  </si>
  <si>
    <t>6.4</t>
  </si>
  <si>
    <t>6.5</t>
  </si>
  <si>
    <t>6.6</t>
  </si>
  <si>
    <t>6.a</t>
  </si>
  <si>
    <t>6.b</t>
  </si>
  <si>
    <t>7.1</t>
  </si>
  <si>
    <t>7.2</t>
  </si>
  <si>
    <t>7.3</t>
  </si>
  <si>
    <t>7.a</t>
  </si>
  <si>
    <t>7.b</t>
  </si>
  <si>
    <t>8.1</t>
  </si>
  <si>
    <t>8.2</t>
  </si>
  <si>
    <t>8.3</t>
  </si>
  <si>
    <t>8.4</t>
  </si>
  <si>
    <t>8.5</t>
  </si>
  <si>
    <t>8.6</t>
  </si>
  <si>
    <t>8.7</t>
  </si>
  <si>
    <t>8.8</t>
  </si>
  <si>
    <t>8.9</t>
  </si>
  <si>
    <t>8.10</t>
  </si>
  <si>
    <t>8.a</t>
  </si>
  <si>
    <t>8.b</t>
  </si>
  <si>
    <t>9.1</t>
  </si>
  <si>
    <t>9.2</t>
  </si>
  <si>
    <t>9.3</t>
  </si>
  <si>
    <t>9.4</t>
  </si>
  <si>
    <t>9.5</t>
  </si>
  <si>
    <t>9.a</t>
  </si>
  <si>
    <t>9.b</t>
  </si>
  <si>
    <t>9.c</t>
  </si>
  <si>
    <t>10.1</t>
  </si>
  <si>
    <t>10.2</t>
  </si>
  <si>
    <t>10.3</t>
  </si>
  <si>
    <t>10.4</t>
  </si>
  <si>
    <t>10.5</t>
  </si>
  <si>
    <t>10.6</t>
  </si>
  <si>
    <t>10.7</t>
  </si>
  <si>
    <t>10.a</t>
  </si>
  <si>
    <t>10.b</t>
  </si>
  <si>
    <t>10.c</t>
  </si>
  <si>
    <t>11.1</t>
  </si>
  <si>
    <t>11.2</t>
  </si>
  <si>
    <t>11.3</t>
  </si>
  <si>
    <t>11.4</t>
  </si>
  <si>
    <t>11.5</t>
  </si>
  <si>
    <t>11.6</t>
  </si>
  <si>
    <t>11.7</t>
  </si>
  <si>
    <t>11.a</t>
  </si>
  <si>
    <t>11.b</t>
  </si>
  <si>
    <t>11.c</t>
  </si>
  <si>
    <t>12.1</t>
  </si>
  <si>
    <t>12.2</t>
  </si>
  <si>
    <t>12.3</t>
  </si>
  <si>
    <t>12.4</t>
  </si>
  <si>
    <t>12.5</t>
  </si>
  <si>
    <t>12.6</t>
  </si>
  <si>
    <t>12.7</t>
  </si>
  <si>
    <t>12.8</t>
  </si>
  <si>
    <t>12.a</t>
  </si>
  <si>
    <t>12.b</t>
  </si>
  <si>
    <t>12.c</t>
  </si>
  <si>
    <t>13.1</t>
  </si>
  <si>
    <t>13.2</t>
  </si>
  <si>
    <t>13.3</t>
  </si>
  <si>
    <t>13.a</t>
  </si>
  <si>
    <t>13.b</t>
  </si>
  <si>
    <t>14.1</t>
  </si>
  <si>
    <t>14.2</t>
  </si>
  <si>
    <t>14.3</t>
  </si>
  <si>
    <t>14.4</t>
  </si>
  <si>
    <t>14.5</t>
  </si>
  <si>
    <t>14.6</t>
  </si>
  <si>
    <t>14.7</t>
  </si>
  <si>
    <t>14.a</t>
  </si>
  <si>
    <t>14.b</t>
  </si>
  <si>
    <t>14.c</t>
  </si>
  <si>
    <t>15.1</t>
  </si>
  <si>
    <t>15.2</t>
  </si>
  <si>
    <t>15.3</t>
  </si>
  <si>
    <t>15.4</t>
  </si>
  <si>
    <t>15.5</t>
  </si>
  <si>
    <t>15.6</t>
  </si>
  <si>
    <t>15.7</t>
  </si>
  <si>
    <t>15.8</t>
  </si>
  <si>
    <t>15.9</t>
  </si>
  <si>
    <t>15.a</t>
  </si>
  <si>
    <t>15.b</t>
  </si>
  <si>
    <t>15.c</t>
  </si>
  <si>
    <t>16.1</t>
  </si>
  <si>
    <t>16.2</t>
  </si>
  <si>
    <t>16.3</t>
  </si>
  <si>
    <t>16.4</t>
  </si>
  <si>
    <t>16.5</t>
  </si>
  <si>
    <t>16.6</t>
  </si>
  <si>
    <t>16.7</t>
  </si>
  <si>
    <t>16.8</t>
  </si>
  <si>
    <t>16.9</t>
  </si>
  <si>
    <t>16.10</t>
  </si>
  <si>
    <t>16.a</t>
  </si>
  <si>
    <t>16.b</t>
  </si>
  <si>
    <t>17.1</t>
  </si>
  <si>
    <t>17.2</t>
  </si>
  <si>
    <t>17.3</t>
  </si>
  <si>
    <t>17.4</t>
  </si>
  <si>
    <t>17.5</t>
  </si>
  <si>
    <t>17.6</t>
  </si>
  <si>
    <t>17.7</t>
  </si>
  <si>
    <t>17.8</t>
  </si>
  <si>
    <t>17.9</t>
  </si>
  <si>
    <t>17.10</t>
  </si>
  <si>
    <t>17.11</t>
  </si>
  <si>
    <t>17.12</t>
  </si>
  <si>
    <t>17.13</t>
  </si>
  <si>
    <t>17.14</t>
  </si>
  <si>
    <t>17.15</t>
  </si>
  <si>
    <t>17.16</t>
  </si>
  <si>
    <t>17.17</t>
  </si>
  <si>
    <t>17.18</t>
  </si>
  <si>
    <t>17.19</t>
  </si>
  <si>
    <t>TOTAL</t>
  </si>
  <si>
    <t>Tableau 1 - Budget du projet PBF par résultat, produit et activité</t>
  </si>
  <si>
    <t>Nombre de resultat/ produit</t>
  </si>
  <si>
    <t xml:space="preserve">RESULTAT 1: </t>
  </si>
  <si>
    <t>Produit 1.1:</t>
  </si>
  <si>
    <t>Activite 1.1.1:</t>
  </si>
  <si>
    <t>Activite 1.1.2:</t>
  </si>
  <si>
    <t>Activite 1.1.3:</t>
  </si>
  <si>
    <t>Activite 1.1.4</t>
  </si>
  <si>
    <t>Activite 1.1.5</t>
  </si>
  <si>
    <t>Activite 1.1.6</t>
  </si>
  <si>
    <t>Activite 1.1.7</t>
  </si>
  <si>
    <t>Activite 1.1.8</t>
  </si>
  <si>
    <t>Produit 1.2:</t>
  </si>
  <si>
    <t>Activite 1.2.1</t>
  </si>
  <si>
    <t>Activite 1.2.2</t>
  </si>
  <si>
    <t>Activite 1.2.3</t>
  </si>
  <si>
    <t>Activite 1.2.4</t>
  </si>
  <si>
    <t>Activite 1.2.5</t>
  </si>
  <si>
    <t>Activite 1.2.6</t>
  </si>
  <si>
    <t>Activite 1.2.7</t>
  </si>
  <si>
    <t>Activite 1.2.8</t>
  </si>
  <si>
    <t>Produit 1.3:</t>
  </si>
  <si>
    <t>Activite 1.3.1</t>
  </si>
  <si>
    <t>Activite 1.3.2</t>
  </si>
  <si>
    <t>Activite 1.3.3</t>
  </si>
  <si>
    <t>Activite 1.3.4</t>
  </si>
  <si>
    <t>Activite 1.3.5</t>
  </si>
  <si>
    <t>Activite 1.3.6</t>
  </si>
  <si>
    <t>Activite 1.3.7</t>
  </si>
  <si>
    <t>Activite 1.3.8</t>
  </si>
  <si>
    <t>Produit 1.4:</t>
  </si>
  <si>
    <t>Activite 1.4.1</t>
  </si>
  <si>
    <t>Activite 1.4.2</t>
  </si>
  <si>
    <t>Activite 1.4.3</t>
  </si>
  <si>
    <t>Activite 1.4.4</t>
  </si>
  <si>
    <t>Activite 1.4.5</t>
  </si>
  <si>
    <t>Activite 1.4.6</t>
  </si>
  <si>
    <t>Activite 1.4.7</t>
  </si>
  <si>
    <t>Activite 1.4.8</t>
  </si>
  <si>
    <t xml:space="preserve">RESULTAT 2: </t>
  </si>
  <si>
    <t>Produit 2.1</t>
  </si>
  <si>
    <t>Activite 2.1.1</t>
  </si>
  <si>
    <t>Activite 2.1.2</t>
  </si>
  <si>
    <t>Activite 2.1.3</t>
  </si>
  <si>
    <t>Activite 2.1.4</t>
  </si>
  <si>
    <t>Activite 2.1.5</t>
  </si>
  <si>
    <t>Activite 2.1.6</t>
  </si>
  <si>
    <t>Activite 2.1.7</t>
  </si>
  <si>
    <t>Activite 2.1.8</t>
  </si>
  <si>
    <t>Produit 2.2</t>
  </si>
  <si>
    <t>Activite 2.2.1</t>
  </si>
  <si>
    <t>Activite' 2.2.2</t>
  </si>
  <si>
    <t>Activite 2.2.3</t>
  </si>
  <si>
    <t>Activite 2.2.4</t>
  </si>
  <si>
    <t>Activite 2.2.5</t>
  </si>
  <si>
    <t>Activite 2.2.6</t>
  </si>
  <si>
    <t>Activite 2.2.7</t>
  </si>
  <si>
    <t>Activite 2.2.8</t>
  </si>
  <si>
    <t>Produit 2.3</t>
  </si>
  <si>
    <t>Activite 2.3.1</t>
  </si>
  <si>
    <t>Activite 2.3.2</t>
  </si>
  <si>
    <t>Activite 2.3.3</t>
  </si>
  <si>
    <t>Activite 2.3.4</t>
  </si>
  <si>
    <t>Activite 2.3.5</t>
  </si>
  <si>
    <t>Activite 2.3.6</t>
  </si>
  <si>
    <t>Activite 2.3.7</t>
  </si>
  <si>
    <t>Activite 2.3.8</t>
  </si>
  <si>
    <t>Produit 2.4</t>
  </si>
  <si>
    <t>Activite 2.4.1</t>
  </si>
  <si>
    <t>Activite 2.4.2</t>
  </si>
  <si>
    <t>Activite 2.4.3</t>
  </si>
  <si>
    <t>Activite 2.4.4</t>
  </si>
  <si>
    <t>Activite 2.4.5</t>
  </si>
  <si>
    <t>Activite 2.4.6</t>
  </si>
  <si>
    <t>Activite 2.4.7</t>
  </si>
  <si>
    <t>Activite 2.4.8</t>
  </si>
  <si>
    <t xml:space="preserve">RESULTAT 3: </t>
  </si>
  <si>
    <t>Produit 3.1</t>
  </si>
  <si>
    <t>Activite 3.1.1</t>
  </si>
  <si>
    <t>Activite 3.1.2</t>
  </si>
  <si>
    <t>Activite 3.1.3</t>
  </si>
  <si>
    <t>Activite 3.1.4</t>
  </si>
  <si>
    <t>Activite 3.1.5</t>
  </si>
  <si>
    <t>Activite 3.1.6</t>
  </si>
  <si>
    <t>Activite 3.1.7</t>
  </si>
  <si>
    <t>Activite 3.1.8</t>
  </si>
  <si>
    <t>Produit 3.2:</t>
  </si>
  <si>
    <t>Activite 3.2.1</t>
  </si>
  <si>
    <t>Activite 3.2.2</t>
  </si>
  <si>
    <t>Activite 3.2.3</t>
  </si>
  <si>
    <t>Activite 3.2.4</t>
  </si>
  <si>
    <t>Activite 3.2.5</t>
  </si>
  <si>
    <t>Activite 3.2.6</t>
  </si>
  <si>
    <t>Activite 3.2.7</t>
  </si>
  <si>
    <t>Activite 3.2.8</t>
  </si>
  <si>
    <t>Produit 3.3</t>
  </si>
  <si>
    <t>Activite 3.3.1</t>
  </si>
  <si>
    <t>Activite 3.3.2</t>
  </si>
  <si>
    <t>Activite 3.3.3</t>
  </si>
  <si>
    <t>Activite 3.3.4</t>
  </si>
  <si>
    <t>Activite 3.3.5</t>
  </si>
  <si>
    <t>Activite 3.3.6</t>
  </si>
  <si>
    <t>Activite 3.3.7</t>
  </si>
  <si>
    <t>Activite 3.3.8</t>
  </si>
  <si>
    <t>Produit 3.4</t>
  </si>
  <si>
    <t>Activite 3.4.1</t>
  </si>
  <si>
    <t>Activite 3.4.2</t>
  </si>
  <si>
    <t>Activite 3.4.3</t>
  </si>
  <si>
    <t>Activite 3.4.4</t>
  </si>
  <si>
    <t>Activite 3.4.5</t>
  </si>
  <si>
    <t>Activite 3.4.6</t>
  </si>
  <si>
    <t>Activite 3.4.7</t>
  </si>
  <si>
    <t>Activite 3.4.8</t>
  </si>
  <si>
    <t xml:space="preserve">RESULTAT 4: </t>
  </si>
  <si>
    <t>Produit 4.1</t>
  </si>
  <si>
    <t>Activite 4.1.1</t>
  </si>
  <si>
    <t>Activite 4.1.2</t>
  </si>
  <si>
    <t>Activite 4.1.3</t>
  </si>
  <si>
    <t>Activite 4.1.4</t>
  </si>
  <si>
    <t>Activite 4.1.5</t>
  </si>
  <si>
    <t>Activite 4.1.6</t>
  </si>
  <si>
    <t>Activite 4.1.7</t>
  </si>
  <si>
    <t>Activite 4.1.8</t>
  </si>
  <si>
    <t>Produit 4.2</t>
  </si>
  <si>
    <t>Activite 4.2.1</t>
  </si>
  <si>
    <t>Activite 4.2.2</t>
  </si>
  <si>
    <t>Activite 4.2.3</t>
  </si>
  <si>
    <t>Activite 4.2.4</t>
  </si>
  <si>
    <t>Activite 4.2.5</t>
  </si>
  <si>
    <t>Activite 4.2.6</t>
  </si>
  <si>
    <t>Activite 4.2.7</t>
  </si>
  <si>
    <t>Activite 4.2.8</t>
  </si>
  <si>
    <t>Produit 4.3</t>
  </si>
  <si>
    <t>Activite 4.3.1</t>
  </si>
  <si>
    <t>Activite 4.3.2</t>
  </si>
  <si>
    <t>Activite 4.3.3</t>
  </si>
  <si>
    <t>Activite 4.3.4</t>
  </si>
  <si>
    <t>Activite 4.3.5</t>
  </si>
  <si>
    <t>Activite 4.3.6</t>
  </si>
  <si>
    <t>Activite 4.3.7</t>
  </si>
  <si>
    <t>Activite 4.3.8</t>
  </si>
  <si>
    <t>Produit 4.4</t>
  </si>
  <si>
    <t>Activite 4.4.1</t>
  </si>
  <si>
    <t>Activite 4.4.2</t>
  </si>
  <si>
    <t>Activite 4.4.3</t>
  </si>
  <si>
    <t>Activite 4.4.4</t>
  </si>
  <si>
    <t>Activite 4.4.5</t>
  </si>
  <si>
    <t>Activite 4.4.6</t>
  </si>
  <si>
    <t>Activite 4.4.7</t>
  </si>
  <si>
    <t>Activite 4.4.8</t>
  </si>
  <si>
    <t>Cout de personnel du projet si pas inclus dans les activites si-dessus</t>
  </si>
  <si>
    <t>Couts operationnels si pas inclus dans les activites si-dessus</t>
  </si>
  <si>
    <t>Budget de suivi</t>
  </si>
  <si>
    <t>Budget pour l'évaluation finale indépendante</t>
  </si>
  <si>
    <t>Annexe D - Budget du projet PBF</t>
  </si>
  <si>
    <t>Formulation du resultat/ produit/activite</t>
  </si>
  <si>
    <t>Organisation recipiendiaire 1 (budget en USD)</t>
  </si>
  <si>
    <t>Organisation recipiendiaire 2 (budget en USD)</t>
  </si>
  <si>
    <t>Organisation recipiendiaire 3 (budget en USD)</t>
  </si>
  <si>
    <t xml:space="preserve">Pourcentage du budget pour chaque produit ou activite reserve pour action directe sur égalité des sexes et autonomisation des femmes (GEWE) (cas echeant) </t>
  </si>
  <si>
    <t>Produit total</t>
  </si>
  <si>
    <t>Coûts supplémentaires total</t>
  </si>
  <si>
    <t>Sous-budget total du projet</t>
  </si>
  <si>
    <t>Coûts indirects (7%):</t>
  </si>
  <si>
    <t>Répartition des tranches basée sur la performance</t>
  </si>
  <si>
    <t>Première tranche</t>
  </si>
  <si>
    <t>Deuxième tranche</t>
  </si>
  <si>
    <t>Troisième tranche (le cas échéant)</t>
  </si>
  <si>
    <t>% alloué à GEWE</t>
  </si>
  <si>
    <t>% alloué à S&amp;E</t>
  </si>
  <si>
    <t>Totaux</t>
  </si>
  <si>
    <t>RESULTAT 1</t>
  </si>
  <si>
    <t>Produit 1.1</t>
  </si>
  <si>
    <t>Total pour produit 1.1 (du tableau 1)</t>
  </si>
  <si>
    <t>1. Personnel et autres employés</t>
  </si>
  <si>
    <t>2. Fournitures, produits de base, matériels</t>
  </si>
  <si>
    <t>3. Équipement, véhicules et mobilier (compte tenu de la dépréciation)</t>
  </si>
  <si>
    <t>4. Services contractuels</t>
  </si>
  <si>
    <t>5. Frais de déplacement</t>
  </si>
  <si>
    <t>6. Transferts et subventions aux homologues</t>
  </si>
  <si>
    <t>7. Frais généraux de fonctionnement et autres coûts directs</t>
  </si>
  <si>
    <t>Produit 1.2</t>
  </si>
  <si>
    <t>Total pour produit 1.2 (du tableau 1)</t>
  </si>
  <si>
    <t>Produit 1.3</t>
  </si>
  <si>
    <t>Total pour produit 1.3 (du tableau 1)</t>
  </si>
  <si>
    <t>Produit 1.4</t>
  </si>
  <si>
    <t>Total pour produit 1.4 (du tableau 1)</t>
  </si>
  <si>
    <t>RESULTAT 2</t>
  </si>
  <si>
    <t>Total pour produit 2.1 (du tableau 1)</t>
  </si>
  <si>
    <t>Total pour produit 2.2 (du tableau 1)</t>
  </si>
  <si>
    <t>Total pour produit 2.3 (du tableau 1)</t>
  </si>
  <si>
    <t>Total pour produit 2.4 (du tableau 1)</t>
  </si>
  <si>
    <t>RESULTAT 3</t>
  </si>
  <si>
    <t>Total pour produit 3.1 (du tableau 1)</t>
  </si>
  <si>
    <t>Produit 3.2</t>
  </si>
  <si>
    <t>Total pour produit 3.2 (du tableau 1)</t>
  </si>
  <si>
    <t>Total pour produit 3.3 (du tableau 1)</t>
  </si>
  <si>
    <t>Total pour produit 3.4 (du tableau 1)</t>
  </si>
  <si>
    <t>RESULTAT 4</t>
  </si>
  <si>
    <t>Total pour produit 4.1 (du tableau 1)</t>
  </si>
  <si>
    <t>Total pour produit 4.2 (du tableau 1)</t>
  </si>
  <si>
    <t>Total pour produit 4.3 (du tableau 1)</t>
  </si>
  <si>
    <t>Total pour produit 4.4 (du tableau 1)</t>
  </si>
  <si>
    <t xml:space="preserve">Coûts supplémentaires </t>
  </si>
  <si>
    <t>Total des coûts supplémentaires (du tableau 1)</t>
  </si>
  <si>
    <t>Annex 1 : Guide de MPTFO sur les catégories de frais de l’ONU</t>
  </si>
  <si>
    <r>
      <rPr>
        <b/>
        <sz val="11"/>
        <color theme="1"/>
        <rFont val="Calibri"/>
        <family val="2"/>
        <scheme val="minor"/>
      </rPr>
      <t>2. Provisions, produits de base, matériaux :</t>
    </r>
    <r>
      <rPr>
        <sz val="11"/>
        <color theme="1"/>
        <rFont val="Calibri"/>
        <family val="2"/>
        <scheme val="minor"/>
      </rPr>
      <t xml:space="preserve"> inclus tout frais directs et indirects (ex : cargaison, transports, livraison, distribution) associés à l’approvisionnement des provisions, produits de base et les matériaux. Les fournitures de bureaux seront désignées comme « fonctionnement général ».</t>
    </r>
  </si>
  <si>
    <r>
      <t xml:space="preserve">3. L’équipement, véhicules et fournitures incluant leur perte de valeur : </t>
    </r>
    <r>
      <rPr>
        <sz val="11"/>
        <color theme="1"/>
        <rFont val="Calibri"/>
        <family val="2"/>
        <scheme val="minor"/>
      </rPr>
      <t>pour ceux déclarant sur UNSAS ou UNSAS de base modifié (ex : les dépenses directes), cela se rapporterait à tous les coûts de mise en service. Pour ceux qui font les normes des donateurs selon les normes IPSAS , cela équivaudrait à une dépréciation par période.</t>
    </r>
  </si>
  <si>
    <r>
      <rPr>
        <b/>
        <sz val="11"/>
        <color theme="1"/>
        <rFont val="Calibri"/>
        <family val="2"/>
        <scheme val="minor"/>
      </rPr>
      <t>5. Déplacements :</t>
    </r>
    <r>
      <rPr>
        <sz val="11"/>
        <color theme="1"/>
        <rFont val="Calibri"/>
        <family val="2"/>
        <scheme val="minor"/>
      </rPr>
      <t xml:space="preserve"> comprend les déplacements du personnel et des autres agents payés par l’organisation directement liée au projet.</t>
    </r>
  </si>
  <si>
    <r>
      <t>7. Frais généraux de fonctionnement et autres coûts directs :</t>
    </r>
    <r>
      <rPr>
        <sz val="11"/>
        <color theme="1"/>
        <rFont val="Calibri"/>
        <family val="2"/>
        <scheme val="minor"/>
      </rPr>
      <t xml:space="preserve"> inclut tous les frais généraux de fonctionnement d’un bureau. Les exemples comprennent les télécommunications, les loyers, les charges financières et d’autres coûts qui ne peuvent pas être associés à d’autres catégories de dépenses.</t>
    </r>
  </si>
  <si>
    <r>
      <t xml:space="preserve">Note: Le PBF n'accepte pas les projets avec moins de 5% pour le S&amp;E et moins 15% pour le GEWE. Ces chiffres apparaîtront </t>
    </r>
    <r>
      <rPr>
        <sz val="11"/>
        <color rgb="FFFF0000"/>
        <rFont val="Calibri"/>
        <family val="2"/>
        <scheme val="minor"/>
      </rPr>
      <t>en</t>
    </r>
    <r>
      <rPr>
        <sz val="11"/>
        <color theme="1"/>
        <rFont val="Calibri"/>
        <family val="2"/>
        <scheme val="minor"/>
      </rPr>
      <t xml:space="preserve"> </t>
    </r>
    <r>
      <rPr>
        <sz val="11"/>
        <color rgb="FFFF0000"/>
        <rFont val="Calibri"/>
        <family val="2"/>
        <scheme val="minor"/>
      </rPr>
      <t>rouge</t>
    </r>
    <r>
      <rPr>
        <sz val="11"/>
        <color theme="1"/>
        <rFont val="Calibri"/>
        <family val="2"/>
        <scheme val="minor"/>
      </rPr>
      <t xml:space="preserve"> si ce seuil minimum n'est pas atteint.</t>
    </r>
  </si>
  <si>
    <t>Tableau 2 - Répartition des produits par catégories de budget de l’ONU</t>
  </si>
  <si>
    <r>
      <t xml:space="preserve">1. Frais d’équipe et dépenses du personnel : </t>
    </r>
    <r>
      <rPr>
        <sz val="11"/>
        <color theme="1"/>
        <rFont val="Calibri"/>
        <family val="2"/>
        <scheme val="minor"/>
      </rPr>
      <t>inclus tout frais liés aux dépenses de l’équipe, comprenant les salaires, les ajustements et les droits de l’équipe</t>
    </r>
    <r>
      <rPr>
        <b/>
        <sz val="11"/>
        <color theme="1"/>
        <rFont val="Calibri"/>
        <family val="2"/>
        <scheme val="minor"/>
      </rPr>
      <t>.</t>
    </r>
  </si>
  <si>
    <r>
      <t xml:space="preserve">4. Services contractuels : </t>
    </r>
    <r>
      <rPr>
        <sz val="11"/>
        <color theme="1"/>
        <rFont val="Calibri"/>
        <family val="2"/>
        <scheme val="minor"/>
      </rPr>
      <t>services sous-traités par une organisation qui suit le processus normal d'approvisionnement . Dans la terminologie IPSAS, cela serait similaire aux transactions d'échange. Cela pourrait inclure contrats passés avec des ONG s’ils ressemblent davantage à des marchés de services qu’à un transfert de subvention.</t>
    </r>
  </si>
  <si>
    <r>
      <t xml:space="preserve">6. Transferts et subventions aux homologues : </t>
    </r>
    <r>
      <rPr>
        <sz val="11"/>
        <color theme="1"/>
        <rFont val="Calibri"/>
        <family val="2"/>
        <scheme val="minor"/>
      </rPr>
      <t>comprend les transferts aux homologues nationaux et tout autre transfert effectué à un partenaire de mise-en-oeuvre (par exemple une ONG) qui ne ressemble pas à un contrat de service commercial comme ci-dessus. En termes IPSAS, cela ressemblerait davantage à des transactions sans échange.</t>
    </r>
  </si>
  <si>
    <t>7% Indirect Costs</t>
  </si>
  <si>
    <t xml:space="preserve">Sub-Total </t>
  </si>
  <si>
    <t>-</t>
  </si>
  <si>
    <t>Niveau de depense/ engagement actuel 
(a remplir au moment des rapports de projet)</t>
  </si>
  <si>
    <r>
      <t xml:space="preserve">$ alloué à GEWE </t>
    </r>
    <r>
      <rPr>
        <sz val="11"/>
        <color theme="1"/>
        <rFont val="Calibri"/>
        <family val="2"/>
        <scheme val="minor"/>
      </rPr>
      <t>(inclut coûts indirects)</t>
    </r>
  </si>
  <si>
    <r>
      <t xml:space="preserve">$ alloué à S&amp;E </t>
    </r>
    <r>
      <rPr>
        <sz val="11"/>
        <color theme="1"/>
        <rFont val="Calibri"/>
        <family val="2"/>
        <scheme val="minor"/>
      </rPr>
      <t>(inclut coûts indirects)</t>
    </r>
  </si>
  <si>
    <t>Total des dépenses</t>
  </si>
  <si>
    <t>Taux d'exécution</t>
  </si>
  <si>
    <t>Third Tranche:</t>
  </si>
  <si>
    <t>Annex D - PBF Project Budget</t>
  </si>
  <si>
    <r>
      <rPr>
        <b/>
        <u/>
        <sz val="18"/>
        <color theme="1"/>
        <rFont val="Calibri"/>
        <family val="2"/>
        <scheme val="minor"/>
      </rPr>
      <t>Instructions</t>
    </r>
    <r>
      <rPr>
        <b/>
        <sz val="28"/>
        <color theme="1"/>
        <rFont val="Calibri"/>
        <family val="2"/>
        <scheme val="minor"/>
      </rPr>
      <t xml:space="preserve">
</t>
    </r>
    <r>
      <rPr>
        <b/>
        <sz val="12"/>
        <color theme="1"/>
        <rFont val="Calibri"/>
        <family val="2"/>
        <scheme val="minor"/>
      </rPr>
      <t xml:space="preserve">1. Ne remplissez que les cellules blanches. Les cellules grises sont verrouillées et / ou contiennent des formules de feuille de calcul.
2. Remplissez les feuilles 1 et 2.
</t>
    </r>
    <r>
      <rPr>
        <sz val="12"/>
        <color theme="1"/>
        <rFont val="Calibri"/>
        <family val="2"/>
        <scheme val="minor"/>
      </rPr>
      <t xml:space="preserve">a) Premièrement, préparez un </t>
    </r>
    <r>
      <rPr>
        <b/>
        <sz val="12"/>
        <color theme="1"/>
        <rFont val="Calibri"/>
        <family val="2"/>
        <scheme val="minor"/>
      </rPr>
      <t xml:space="preserve">budget organisé par activité / produit / résultat dans la feuille 1. </t>
    </r>
    <r>
      <rPr>
        <sz val="12"/>
        <color theme="1"/>
        <rFont val="Calibri"/>
        <family val="2"/>
        <scheme val="minor"/>
      </rPr>
      <t>(Les montants des activités peuvent être estimations indicatives.)</t>
    </r>
    <r>
      <rPr>
        <b/>
        <sz val="12"/>
        <color theme="1"/>
        <rFont val="Calibri"/>
        <family val="2"/>
        <scheme val="minor"/>
      </rPr>
      <t xml:space="preserve">
</t>
    </r>
    <r>
      <rPr>
        <sz val="12"/>
        <color theme="1"/>
        <rFont val="Calibri"/>
        <family val="2"/>
        <scheme val="minor"/>
      </rPr>
      <t>b) Ensuite, divisez chaque budget</t>
    </r>
    <r>
      <rPr>
        <b/>
        <sz val="12"/>
        <color theme="1"/>
        <rFont val="Calibri"/>
        <family val="2"/>
        <scheme val="minor"/>
      </rPr>
      <t xml:space="preserve"> en fonction des catégories de budget des Nations Unies dans la feuille 2.
3. N'utilisez pas les feuilles 4 ou 5,</t>
    </r>
    <r>
      <rPr>
        <sz val="12"/>
        <color theme="1"/>
        <rFont val="Calibri"/>
        <family val="2"/>
        <scheme val="minor"/>
      </rPr>
      <t xml:space="preserve"> qui sont destinées au MPTF et au PBSO.</t>
    </r>
    <r>
      <rPr>
        <b/>
        <sz val="12"/>
        <color theme="1"/>
        <rFont val="Calibri"/>
        <family val="2"/>
        <scheme val="minor"/>
      </rPr>
      <t xml:space="preserve">
</t>
    </r>
    <r>
      <rPr>
        <sz val="12"/>
        <color theme="1"/>
        <rFont val="Calibri"/>
        <family val="2"/>
        <scheme val="minor"/>
      </rPr>
      <t xml:space="preserve">4. Laissez  en blanc toutes les organisations / résultats / réalisations / activités qui ne sont pas nécessaires. </t>
    </r>
    <r>
      <rPr>
        <b/>
        <sz val="12"/>
        <color theme="1"/>
        <rFont val="Calibri"/>
        <family val="2"/>
        <scheme val="minor"/>
      </rPr>
      <t xml:space="preserve">NE PAS supprimer les cellules.
</t>
    </r>
    <r>
      <rPr>
        <sz val="14"/>
        <color theme="1"/>
        <rFont val="Calibri"/>
        <family val="2"/>
        <scheme val="minor"/>
      </rPr>
      <t xml:space="preserve">
</t>
    </r>
    <r>
      <rPr>
        <i/>
        <sz val="14"/>
        <color theme="1"/>
        <rFont val="Calibri"/>
        <family val="2"/>
        <scheme val="minor"/>
      </rPr>
      <t>Pour la feuille 1</t>
    </r>
    <r>
      <rPr>
        <b/>
        <sz val="14"/>
        <color theme="1"/>
        <rFont val="Calibri"/>
        <family val="2"/>
        <scheme val="minor"/>
      </rPr>
      <t xml:space="preserve">
</t>
    </r>
    <r>
      <rPr>
        <sz val="12"/>
        <color theme="1"/>
        <rFont val="Calibri"/>
        <family val="2"/>
        <scheme val="minor"/>
      </rPr>
      <t xml:space="preserve">1. Assurez-vous d’inclure </t>
    </r>
    <r>
      <rPr>
        <b/>
        <sz val="12"/>
        <color theme="1"/>
        <rFont val="Calibri"/>
        <family val="2"/>
        <scheme val="minor"/>
      </rPr>
      <t xml:space="preserve">% en faveur de l’égalité des sexes et de l’autonomisation des femmes (GEWE) et une justification
2. Ne pas ajuster les montants des tranches </t>
    </r>
    <r>
      <rPr>
        <sz val="12"/>
        <color theme="1"/>
        <rFont val="Calibri"/>
        <family val="2"/>
        <scheme val="minor"/>
      </rPr>
      <t xml:space="preserve">sans consulter PBSO.
</t>
    </r>
    <r>
      <rPr>
        <sz val="14"/>
        <color theme="1"/>
        <rFont val="Calibri"/>
        <family val="2"/>
        <scheme val="minor"/>
      </rPr>
      <t xml:space="preserve">
</t>
    </r>
    <r>
      <rPr>
        <i/>
        <sz val="14"/>
        <color theme="1"/>
        <rFont val="Calibri"/>
        <family val="2"/>
        <scheme val="minor"/>
      </rPr>
      <t>Pour la feuille 2</t>
    </r>
    <r>
      <rPr>
        <b/>
        <sz val="14"/>
        <color theme="1"/>
        <rFont val="Calibri"/>
        <family val="2"/>
        <scheme val="minor"/>
      </rPr>
      <t xml:space="preserve">
</t>
    </r>
    <r>
      <rPr>
        <sz val="12"/>
        <color theme="1"/>
        <rFont val="Calibri"/>
        <family val="2"/>
        <scheme val="minor"/>
      </rPr>
      <t xml:space="preserve">1. Divisez chaque budget en fonction des catégories de budget des Nations Unies </t>
    </r>
    <r>
      <rPr>
        <b/>
        <sz val="12"/>
        <color theme="1"/>
        <rFont val="Calibri"/>
        <family val="2"/>
        <scheme val="minor"/>
      </rPr>
      <t xml:space="preserve">
2. </t>
    </r>
    <r>
      <rPr>
        <sz val="12"/>
        <color theme="1"/>
        <rFont val="Calibri"/>
        <family val="2"/>
        <scheme val="minor"/>
      </rPr>
      <t xml:space="preserve"> À titre de référence, les totaux des produits ont été transférés du tableau 1. </t>
    </r>
    <r>
      <rPr>
        <b/>
        <sz val="12"/>
        <color theme="1"/>
        <rFont val="Calibri"/>
        <family val="2"/>
        <scheme val="minor"/>
      </rPr>
      <t>Les totaux des produits doivent correspondre et seront sinon affichés en</t>
    </r>
    <r>
      <rPr>
        <sz val="12"/>
        <color theme="1"/>
        <rFont val="Calibri"/>
        <family val="2"/>
        <scheme val="minor"/>
      </rPr>
      <t xml:space="preserve"> </t>
    </r>
    <r>
      <rPr>
        <b/>
        <sz val="12"/>
        <color rgb="FFFF0000"/>
        <rFont val="Calibri"/>
        <family val="2"/>
        <scheme val="minor"/>
      </rPr>
      <t>rouge</t>
    </r>
    <r>
      <rPr>
        <sz val="12"/>
        <color theme="1"/>
        <rFont val="Calibri"/>
        <family val="2"/>
        <scheme val="minor"/>
      </rPr>
      <t>.</t>
    </r>
  </si>
  <si>
    <r>
      <t>Justification du montant à GEWE</t>
    </r>
    <r>
      <rPr>
        <sz val="12"/>
        <color theme="1"/>
        <rFont val="Calibri"/>
        <family val="2"/>
        <scheme val="minor"/>
      </rPr>
      <t xml:space="preserve"> (par exemple, la formation comprend une session sur l'égalité des sexes, des efforts spécifiques déployés pour assurer une représentation égale des femmes et des hommes, etc.)</t>
    </r>
  </si>
  <si>
    <r>
      <t>Notes quelconque le cas echeant</t>
    </r>
    <r>
      <rPr>
        <sz val="12"/>
        <color theme="1"/>
        <rFont val="Calibri"/>
        <family val="2"/>
        <scheme val="minor"/>
      </rPr>
      <t xml:space="preserve"> (e.g sur types des entrants ou justification du budget)</t>
    </r>
  </si>
  <si>
    <t>1.4.1</t>
  </si>
  <si>
    <t>1.4.2</t>
  </si>
  <si>
    <t>1.4.3</t>
  </si>
  <si>
    <t>1.4.4</t>
  </si>
  <si>
    <t>1.4.5</t>
  </si>
  <si>
    <t>1.7.1</t>
  </si>
  <si>
    <t>1.7.2</t>
  </si>
  <si>
    <t>Police</t>
  </si>
  <si>
    <t>2.7.1</t>
  </si>
  <si>
    <t>3.1.1</t>
  </si>
  <si>
    <t>3.4.1</t>
  </si>
  <si>
    <t>3.7.1</t>
  </si>
  <si>
    <t>3.7.2</t>
  </si>
  <si>
    <t>4.4.1</t>
  </si>
  <si>
    <t>5.2.1</t>
  </si>
  <si>
    <t>6.1.1</t>
  </si>
  <si>
    <t>6.2.1</t>
  </si>
  <si>
    <t>6.2.2</t>
  </si>
  <si>
    <t>6.3.1</t>
  </si>
  <si>
    <t>Transhumance</t>
  </si>
  <si>
    <t>6.3.2</t>
  </si>
  <si>
    <t>6.3.3</t>
  </si>
  <si>
    <t>6.3.4</t>
  </si>
  <si>
    <t>6.3.5</t>
  </si>
  <si>
    <t>1.4.6 Other</t>
  </si>
  <si>
    <t>2.6 Police</t>
  </si>
  <si>
    <t>2.7.1 PVE</t>
  </si>
  <si>
    <t>6.3.1 Transhumance</t>
  </si>
  <si>
    <r>
      <rPr>
        <b/>
        <sz val="11"/>
        <color rgb="FF000000"/>
        <rFont val="Calibri"/>
        <family val="2"/>
        <scheme val="minor"/>
      </rPr>
      <t xml:space="preserve">Cible ODD </t>
    </r>
    <r>
      <rPr>
        <b/>
        <sz val="11"/>
        <color rgb="FFFF0000"/>
        <rFont val="Calibri"/>
        <family val="2"/>
        <scheme val="minor"/>
      </rPr>
      <t xml:space="preserve">( Vous pouvez selectionner 3 cibles au maximum) </t>
    </r>
  </si>
  <si>
    <t>Budget total alloué aux ODD</t>
  </si>
  <si>
    <t>Total alloué aux ODDS</t>
  </si>
  <si>
    <t>PB1 Processus politiques</t>
  </si>
  <si>
    <t xml:space="preserve">PB2 Sûreté et sécurité </t>
  </si>
  <si>
    <t xml:space="preserve">PB3 Etat de droit et droits de l'homme </t>
  </si>
  <si>
    <t xml:space="preserve">PB4 Fonctions gouvernementales de base </t>
  </si>
  <si>
    <t>PB5 Services de base</t>
  </si>
  <si>
    <t>PB6 Economie</t>
  </si>
  <si>
    <t>Autre</t>
  </si>
  <si>
    <t>Autres PB activités - Non liées aux PB mentionnées</t>
  </si>
  <si>
    <t>1.1 Processus électoraux</t>
  </si>
  <si>
    <t>1.2 Facilitation et promotion d’un dialogue inclusif</t>
  </si>
  <si>
    <t>1.3 Réconciliation</t>
  </si>
  <si>
    <t>1.4 Capacités de gestion des conflits, capacités de médiation et de dialogue et infrastructures pour la paix au niveau national et infranational</t>
  </si>
  <si>
    <t>1.4.1 Mise en œuvre de l'accord de paix</t>
  </si>
  <si>
    <t>1.4.2 Médiation</t>
  </si>
  <si>
    <t>1.4.3 Mécanismes d'alerte précoce</t>
  </si>
  <si>
    <t xml:space="preserve">1.4.4 Réduction de la violence communautaire </t>
  </si>
  <si>
    <t>1.4.5 Infrastructures de paix</t>
  </si>
  <si>
    <t>1.5 Législatures et partis politiques</t>
  </si>
  <si>
    <t>1.6 Participation démocratique</t>
  </si>
  <si>
    <t>1.7 Société civile, communautés et engagement civique</t>
  </si>
  <si>
    <t>1.7.1 Relations intercommunautaires</t>
  </si>
  <si>
    <t>1.7.2 Relations État-société</t>
  </si>
  <si>
    <t>1.7.3 Autre</t>
  </si>
  <si>
    <t>1.8 Autonomisation des femmes et égalité des sexes</t>
  </si>
  <si>
    <t>1.9 Autonomisation et participation des jeunes</t>
  </si>
  <si>
    <t>1.10 Médias et libre circulation de l'information</t>
  </si>
  <si>
    <t>1.11 Autre</t>
  </si>
  <si>
    <t>2.1 Déminage</t>
  </si>
  <si>
    <t>2.2 Armes légères et de petit calibre</t>
  </si>
  <si>
    <t>2.3 Violence sexuelle et basées sur le genre</t>
  </si>
  <si>
    <t>2.4 Enfants soldats</t>
  </si>
  <si>
    <t>2.5 Désarmement, démobilisation et réintégration (DDR)</t>
  </si>
  <si>
    <t>2.7 Gouvernance du secteur de la sécurité</t>
  </si>
  <si>
    <t>2.7.2 Autre</t>
  </si>
  <si>
    <t>2.8 Autre</t>
  </si>
  <si>
    <t>3.1.1 Réforme constitutionnelle</t>
  </si>
  <si>
    <t>3.1.2 Autre</t>
  </si>
  <si>
    <t>3.2 Accès à la justice (y compris les mécanismes informels ou traditionnels)</t>
  </si>
  <si>
    <t>3.3 Performance et indépendance des institutions judiciaires</t>
  </si>
  <si>
    <t>3.4 Capacité des institutions judiciaires, y compris les prisons</t>
  </si>
  <si>
    <t>3.4.1 Système pénitentiaire</t>
  </si>
  <si>
    <t>3.4.2 Autre</t>
  </si>
  <si>
    <t>3.5 Justice transitionnelle, y compris les mécanismes de recherche de la vérité, de responsabilité, de réparation et de garantie de non-répétition</t>
  </si>
  <si>
    <t>3.6 Protection des civils</t>
  </si>
  <si>
    <t>3.7 Droits de l’Homme</t>
  </si>
  <si>
    <t>3.7.1 Discours de haine</t>
  </si>
  <si>
    <t>3.7.3 Autre</t>
  </si>
  <si>
    <t>3.7.2 Protection des défenseurs des droits de l'Homme</t>
  </si>
  <si>
    <t>3.8 Autre</t>
  </si>
  <si>
    <t>4.1 Centre de coordination gouvernementale et exécutive</t>
  </si>
  <si>
    <t>4.2 Administration publique de base aux niveaux national et infranational</t>
  </si>
  <si>
    <t>4.3 Gestion des risques multidimensionnel _ (violence, catastrophes, changement climatique , etc.)</t>
  </si>
  <si>
    <t>4.4 Organisations, institutions, mesures et transparence anti-corruption</t>
  </si>
  <si>
    <t>4.4.1 Crime organisé</t>
  </si>
  <si>
    <t>4.4.2 Autre</t>
  </si>
  <si>
    <t>4.5 Politique du secteur public et gestion administrative</t>
  </si>
  <si>
    <t>4.6 Gestion des finances publiques aux niveaux national et infranational</t>
  </si>
  <si>
    <t>4.7 Décentralisation et gouvernance infranationale</t>
  </si>
  <si>
    <t>4.8 Autre</t>
  </si>
  <si>
    <t>5.1 Eau et assainissement</t>
  </si>
  <si>
    <t>5.2 Santé</t>
  </si>
  <si>
    <t>5.2.1 Santé mentale SPS/traumatismes</t>
  </si>
  <si>
    <t xml:space="preserve">5.2.2 Autre </t>
  </si>
  <si>
    <t>5.3 Éducation</t>
  </si>
  <si>
    <t>5.4 Sécurité alimentaire</t>
  </si>
  <si>
    <t>5.5 Retour sûr et durable et (ré) intégration des personnes déplacées, des réfugiés et des migrants</t>
  </si>
  <si>
    <t xml:space="preserve">6.1 Création d'emplois et moyens de subsistance (par exemple, dans l'agriculture et les travaux publics), en particulier pour les femmes, les jeunes et les anciens </t>
  </si>
  <si>
    <t>5.6 Autre</t>
  </si>
  <si>
    <t>6.1.1 Mécanisme de petites subventions</t>
  </si>
  <si>
    <t>6.1.2 Autre</t>
  </si>
  <si>
    <t>6.2 Reprise économique grâce à la reprise des entreprises, y compris la chaîne de valeur</t>
  </si>
  <si>
    <t>6.2.1 Partenariat public-privé</t>
  </si>
  <si>
    <t>6.2.2 Financements innovants/mixtes</t>
  </si>
  <si>
    <t xml:space="preserve">6.2.3 Autre </t>
  </si>
  <si>
    <t>6.3 Gestion des ressources naturelles (y compris les terres et les industries extractives) et changement climatique</t>
  </si>
  <si>
    <t>6.3.4 Énergie renouvelable</t>
  </si>
  <si>
    <t>6.3.2 Terre</t>
  </si>
  <si>
    <t>6.3.3 Eau</t>
  </si>
  <si>
    <t>6.3.5 Adaptation au changement climatique</t>
  </si>
  <si>
    <t xml:space="preserve">6.3.6 Autre </t>
  </si>
  <si>
    <t>6.4 Réhabilitation et développement des infrastructures de base</t>
  </si>
  <si>
    <t>6.5 Autre</t>
  </si>
  <si>
    <t>Autres objectifs de consolidation de la paix non liés à une cible spécifique des ODD</t>
  </si>
  <si>
    <t>1.1 D'ici à 2030, éradiquer l'extrême pauvreté pour tous, partout dans le monde, c'est-à-dire les personnes vivant avec moins de 1,25 dollar par jour.</t>
  </si>
  <si>
    <t>1.2 D'ici à 2030, réduire d'au moins de moitié la proportion d'hommes, de femmes et d'enfants de tous âges vivant dans la pauvreté dans toutes ses dimensions, selon les définitions nationales.</t>
  </si>
  <si>
    <t>1.3 Mettre en œuvre des systèmes et des mesures de protection sociale adaptés au niveau national, y compris des socles de protection, et d'ici à 2030, parvenir à une couverture substantielle des pauvres et des personnes vulnérables</t>
  </si>
  <si>
    <t>1.4 D'ici à 2030, faire en sorte que tous les hommes et toutes les femmes, en particulier les pauvres et les personnes vulnérables, aient des droits égaux aux ressources économiques, ainsi qu'à l'accès aux services de base, à la propriété foncière et à d'autres formes de propriété, à l'héritage, aux ressources naturelles, aux nouvelles technologies appropriées et aux services financiers, y compris la microfinance</t>
  </si>
  <si>
    <t>1.5 D'ici à 2030, renforcer la résilience des pauvres et des personnes en situation de vulnérabilité et réduire leur exposition et leur vulnérabilité aux phénomènes climatiques extrêmes et à d'autres chocs et catastrophes économiques, sociaux et environnementaux</t>
  </si>
  <si>
    <t>1.a Mobiliser des ressources importantes provenant de sources diverses, notamment par le biais d'une coopération renforcée pour le développement, afin de fournir aux pays en développement, en particulier aux pays les moins avancés, les moyens adéquats et prévisibles de mettre en œuvre des programmes et des politiques visant à mettre fin à la pauvreté dans tous ses aspects</t>
  </si>
  <si>
    <t>1.b Créer des cadres politiques solides aux niveaux national, régional et international, fondés sur des stratégies de développement favorables aux pauvres et soucieuses de l'égalité des sexes, afin d'appuyer l'accélération des investissements dans les actions d'élimination de la pauvreté</t>
  </si>
  <si>
    <t>2.1 D'ici à 2030, éliminer la faim et garantir l'accès de tous, en particulier des pauvres et des personnes en situation de vulnérabilité, y compris les nourrissons, à des aliments sains, nutritifs et suffisants tout au long de l'année</t>
  </si>
  <si>
    <t>2.2 D'ici à 2030, mettre fin à toutes les formes de malnutrition, y compris atteindre, d'ici à 2025, les objectifs convenus au niveau international en matière de retard de croissance et d'émaciation chez les enfants de moins de 5 ans, et répondre aux besoins nutritionnels des adolescentes, des femmes enceintes et allaitantes et des personnes âgées</t>
  </si>
  <si>
    <t>2.3 D'ici à 2030, doubler la productivité agricole et les revenus des petits producteurs, en particulier des femmes, des peuples autochtones, des agriculteurs familiaux, des éleveurs et des pêcheurs, notamment grâce à un accès sûr et égal à la terre, aux autres ressources productives et aux intrants, aux connaissances, aux services financiers, aux marchés et aux possibilités de création de valeur ajoutée et d'emplois non agricoles.</t>
  </si>
  <si>
    <t>2.4 D'ici à 2030, mettre en place des systèmes de production alimentaire durables et mettre en œuvre des pratiques agricoles résilientes qui augmentent la productivité et la production, contribuent à préserver les écosystèmes, renforcent la capacité d'adaptation aux changements climatiques, aux phénomènes météorologiques extrêmes, à la sécheresse, aux inondations et à d'autres catastrophes, et améliorent progressivement la qualité des terres et des sols</t>
  </si>
  <si>
    <t>2.5 D'ici à 2020, préserver la diversité génétique des semences, des plantes cultivées et des animaux d'élevage et domestiques et des espèces sauvages qui leur sont apparentées, notamment grâce à des banques de semences et de plantes solidement gérées et diversifiées aux niveaux national, régional et international, et promouvoir l'accès aux ressources génétiques et les connaissances traditionnelles associées, ainsi que le partage juste et équitable des avantages découlant de l'utilisation des ressources génétiques et des connaissances traditionnelles associées ;  comme convenu au niveau international</t>
  </si>
  <si>
    <t>2.a Accroître les investissements, notamment grâce à une coopération internationale renforcée, dans les infrastructures rurales, la recherche agricole et les services de vulgarisation, le développement technologique et les banques de gènes pour les plantes et le bétail afin de renforcer la capacité de production agricole dans les pays en développement, en particulier les pays les moins avancés.</t>
  </si>
  <si>
    <t>2.b Corriger et prévenir les restrictions et les distorsions commerciales sur les marchés agricoles mondiaux, notamment en éliminant parallèlement toutes les formes de subventions à l'exportation de produits agricoles et de toutes les mesures à l'exportation d'effet équivalent, conformément au mandat du Cycle de Doha pour le développement</t>
  </si>
  <si>
    <t>2.c Adopter des mesures pour assurer le bon fonctionnement des marchés des produits alimentaires et de leurs dérivés et faciliter l'accès en temps utile à l'information sur les marchés, y compris sur les réserves alimentaires, afin de contribuer à limiter l'extrême volatilité des prix des denrées alimentaires</t>
  </si>
  <si>
    <t>3.1 D'ici à 2030, ramener le taux mondial de mortalité maternelle à moins de 70 pour 100 000 naissances vivantes</t>
  </si>
  <si>
    <t>3.2 D'ici à 2030, mettre fin aux décès évitables de nouveau-nés et d'enfants de moins de 5 ans, tous les pays s'efforçant de réduire la mortalité néonatale à au moins 12 pour 1 000 naissances vivantes et la mortalité des enfants de moins de 5 ans à au moins 25 pour 1 000 naissances vivantes.</t>
  </si>
  <si>
    <t>3.3 D'ici à 2030, mettre fin aux épidémies de sida, de tuberculose, de paludisme et de maladies tropicales négligées et lutter contre l'hépatite, les maladies d'origine hydrique et d'autres maladies transmissibles</t>
  </si>
  <si>
    <t>3.4 D'ici à 2030, réduire d'un tiers la mortalité prématurée due aux maladies non transmissibles grâce à la prévention et au traitement et promouvoir la santé mentale et le bien-être</t>
  </si>
  <si>
    <t>3.5 Renforcer la prévention et le traitement de la toxicomanie, y compris l'abus de stupéfiants et l'usage nocif de l'alcool</t>
  </si>
  <si>
    <t>3.6 D'ici à 2020, réduire de moitié le nombre de morts et de blessés dus aux accidents de la route dans le monde.</t>
  </si>
  <si>
    <t>3.7 D'ici à 2030, assurer l'accès universel aux services de soins de santé sexuelle et reproductive, y compris pour la planification familiale, l'information et l'éducation, et l'intégration de la santé reproductive dans les stratégies et programmes nationaux</t>
  </si>
  <si>
    <t>3.8 Parvenir à la couverture sanitaire universelle, y compris la protection contre les risques financiers, l'accès à des services de soins de santé essentiels de qualité et l'accès à des médicaments et vaccins essentiels sûrs, efficaces, de qualité et abordables pour tous</t>
  </si>
  <si>
    <t>3.9 D'ici à 2030, réduire considérablement le nombre de décès et de maladies attribuables aux produits chimiques dangereux et à la pollution et à la contamination de l'air, de l'eau et du sol</t>
  </si>
  <si>
    <t>3.a Renforcer l'application de la Convention-cadre de l'Organisation mondiale de la santé pour la lutte antitabac dans tous les pays, selon qu'il conviendra</t>
  </si>
  <si>
    <t>3.b Soutenir la recherche-développement de vaccins et de médicaments contre les maladies transmissibles et non transmissibles qui touchent principalement les pays en développement, assurer l'accès à des médicaments et des vaccins essentiels abordables, conformément à la Déclaration de Doha sur l'Accord sur les ADPIC et la santé publique, qui affirme le droit des pays en développement d'utiliser pleinement les dispositions de l'Accord sur les aspects des droits de propriété intellectuelle qui touchent au commerce en ce qui concerne les flexibilités pour protéger la santé publique, et en particulier l'accès aux médicaments pour tous</t>
  </si>
  <si>
    <t>3.c Accroître sensiblement le financement de la santé ainsi que le recrutement, le perfectionnement, la formation et la rétention du personnel de santé dans les pays en développement, en particulier dans les pays les moins avancés et les petits États insulaires en développement</t>
  </si>
  <si>
    <t>3.d Renforcer la capacité de tous les pays, en particulier des pays en développement, en matière d'alerte précoce, de réduction des risques et de gestion des risques sanitaires nationaux et mondiaux.</t>
  </si>
  <si>
    <t>4.1 D'ici à 2030, veiller à ce que toutes les filles et tous les garçons achèvent un enseignement primaire et secondaire gratuit, équitable et de qualité, conduisant à des résultats d'apprentissage pertinents et efficaces.</t>
  </si>
  <si>
    <t>4.2 D'ici à 2030, veiller à ce que toutes les filles et tous les garçons aient accès à un développement de la petite enfance, à des soins et à une éducation préprimaire de qualité afin qu'ils soient prêts pour l'enseignement primaire.</t>
  </si>
  <si>
    <t>4.3 D'ici à 2030, assurer l'égalité d'accès de toutes les femmes et de tous les hommes à un enseignement technique, professionnel et supérieur abordable et de qualité, y compris l'université</t>
  </si>
  <si>
    <t>4.4 D'ici à 2030, augmenter considérablement le nombre de jeunes et d'adultes possédant les compétences requises, y compris les compétences techniques et professionnelles, pour l'emploi, les emplois décents et l'entrepreneuriat</t>
  </si>
  <si>
    <t>4.5 D'ici à 2030, éliminer les disparités entre les sexes dans l'éducation et garantir l'égalité d'accès à tous les niveaux d'éducation et de formation professionnelle pour les personnes vulnérables, y compris les personnes handicapées, les peuples autochtones et les enfants en situation de vulnérabilité</t>
  </si>
  <si>
    <t>4.6 D'ici à 2030, faire en sorte que tous les jeunes et une proportion importante d'adultes, hommes et femmes, acquièrent la lecture, l'écriture et le calcul</t>
  </si>
  <si>
    <t>4.7 D'ici à 2030, veiller à ce que tous les apprenants acquièrent les connaissances et les compétences nécessaires pour promouvoir le développement durable, notamment par l'éducation au développement durable et aux modes de vie durables, aux droits de l'homme, à l'égalité des sexes, à la promotion d'une culture de paix et de non-violence, à la citoyenneté mondiale et à l'appréciation de la diversité culturelle et de la contribution de la culture au développement durable</t>
  </si>
  <si>
    <t>4.a Construire et moderniser des établissements d'enseignement qui tiennent compte des enfants, des handicaps et du genre et qui offrent à tous des environnements d'apprentissage sûrs, non violents, inclusifs et efficaces.</t>
  </si>
  <si>
    <t>4.b D'ici à 2020, accroître sensiblement à l'échelle mondiale le nombre de bourses offertes aux pays en développement, en particulier aux pays les moins avancés, aux petits États insulaires en développement et aux pays africains, pour l'inscription dans l'enseignement supérieur, y compris la formation professionnelle et les programmes techniques, d'ingénierie et de sciences de l'information et de la communication, dans les pays développés et dans d'autres pays en développement</t>
  </si>
  <si>
    <t>4.c D'ici à 2030, accroître considérablement l'offre d'enseignants qualifiés, notamment par le biais d'une coopération internationale pour la formation des enseignants dans les pays en développement, en particulier les pays les moins avancés et les petits États insulaires en développement.</t>
  </si>
  <si>
    <t>5.1 Mettre fin à toutes les formes de discrimination à l'égard des femmes et des filles, partout dans le monde.</t>
  </si>
  <si>
    <t>5.2 Éliminer toutes les formes de violence à l'égard des femmes et des filles dans les sphères publique et privée, y compris la traite et l'exploitation sexuelle et d'autres formes d'exploitation</t>
  </si>
  <si>
    <t>5.3 Éliminer toutes les pratiques néfastes, telles que les mariages d'enfants, les mariages précoces et forcés et les mutilations génitales féminines</t>
  </si>
  <si>
    <t>5.4 Reconnaître et valoriser les soins et le travail domestique non rémunérés par la fourniture de services publics, d'infrastructures et de politiques de protection sociale et la promotion de la responsabilité partagée au sein du ménage et de la famille, selon ce qui est approprié au niveau national</t>
  </si>
  <si>
    <t>5.5 Assurer la participation pleine et effective des femmes et l'égalité des chances en matière de leadership à tous les niveaux de la prise de décisions dans la vie politique, économique et publique</t>
  </si>
  <si>
    <t>5.6 Assurer l'accès universel à la santé et aux droits en matière de sexualité et de procréation, conformément au Programme d'action de la Conférence internationale sur la population et le développement et au Programme d'action de Beijing, ainsi qu'aux documents issus de leurs conférences d'examen</t>
  </si>
  <si>
    <t>5.a Entreprendre des réformes pour donner aux femmes des droits égaux aux ressources économiques, ainsi qu'à l'accès à la propriété et au contrôle de la terre et d'autres formes de propriété, aux services financiers, à l'héritage et aux ressources naturelles, conformément aux législations nationales</t>
  </si>
  <si>
    <t>5.b Accroître l'utilisation des technologies habilitantes, en particulier les technologies de l'information et de la communication, pour promouvoir l'autonomisation des femmes</t>
  </si>
  <si>
    <t>5.c Adopter et renforcer des politiques solides et une législation exécutoire pour promouvoir l'égalité des sexes et l'autonomisation de toutes les femmes et de toutes les filles à tous les niveaux.</t>
  </si>
  <si>
    <t>6.1 D'ici à 2030, parvenir à un accès universel et équitable à l'eau potable à un prix abordable pour tous</t>
  </si>
  <si>
    <t>6.2 D'ici à 2030, assurer l'accès de tous à des services d'assainissement et d'hygiène adéquats et équitables et mettre fin à la défécation à l'air libre, en accordant une attention particulière aux besoins des femmes et des filles et des personnes en situation vulnérable.</t>
  </si>
  <si>
    <t>6.3 D'ici à 2030, améliorer la qualité de l'eau en réduisant la pollution, en éliminant les décharges et en réduisant au minimum les rejets de produits chimiques et de matières dangereuses, en réduisant de moitié la proportion d'eaux usées non traitées et en augmentant considérablement le recyclage et la réutilisation sûre à l'échelle mondiale.</t>
  </si>
  <si>
    <t>6.4 D'ici à 2030, accroître considérablement l'efficacité de l'utilisation de l'eau dans tous les secteurs et assurer des prélèvements et un approvisionnement durables en eau douce afin de remédier à la pénurie d'eau et de réduire considérablement le nombre de personnes qui en souffrent.</t>
  </si>
  <si>
    <t>6.5 D'ici à 2030, mettre en œuvre une gestion intégrée des ressources en eau à tous les niveaux, y compris par le biais de la coopération transfrontalière, le cas échéant.</t>
  </si>
  <si>
    <t>6.6 D'ici 2020, protéger et restaurer les écosystèmes liés à l'eau, y compris les montagnes, les forêts, les terres humides, les rivières, les aquifères et les lacs</t>
  </si>
  <si>
    <t>6.a D'ici à 2030, étendre la coopération internationale et l'appui au renforcement des capacités aux pays en développement dans les activités et programmes liés à l'eau et à l'assainissement, y compris la collecte de l'eau, le dessalement, l'utilisation rationnelle de l'eau, le traitement des eaux usées, le recyclage et les technologies de réutilisation</t>
  </si>
  <si>
    <t>6.b Soutenir et renforcer la participation des communautés locales à l'amélioration de la gestion de l'eau et de l'assainissement</t>
  </si>
  <si>
    <t>7.1 D'ici à 2030, assurer l'accès universel à des services énergétiques abordables, fiables et modernes.</t>
  </si>
  <si>
    <t>7.2 D'ici à 2030, augmenter considérablement la part des énergies renouvelables dans le bouquet énergétique mondial.</t>
  </si>
  <si>
    <t>7.3 D'ici à 2030, doubler le taux mondial d'amélioration de l'efficacité énergétique</t>
  </si>
  <si>
    <t>7.a D'ici à 2030, renforcer la coopération internationale afin de faciliter l'accès à la recherche et aux technologies en matière d'énergie propre, y compris les énergies renouvelables, l'efficacité énergétique et les technologies de pointe et moins polluantes à partir de combustibles fossiles, et promouvoir l'investissement dans les infrastructures énergétiques et les technologies d'énergie propre.</t>
  </si>
  <si>
    <t>7.b D'ici à 2030, développer les infrastructures et moderniser les technologies afin de fournir des services énergétiques modernes et durables à tous dans les pays en développement, en particulier les pays les moins avancés, les petits États insulaires en développement et les pays en développement sans littoral, conformément à leurs programmes d'appui respectifs</t>
  </si>
  <si>
    <t>8.1 Soutenir la croissance économique par habitant en fonction de la situation nationale et, en particulier, d'au moins 7 % de croissance annuelle du produit intérieur brut dans les pays les moins avancés.</t>
  </si>
  <si>
    <t>8.2 Atteindre des niveaux plus élevés de productivité économique grâce à la diversification, à la modernisation technologique et à l'innovation, notamment en mettant l'accent sur les secteurs à forte valeur ajoutée et à forte intensité de main-d'œuvre.</t>
  </si>
  <si>
    <t>8.3 Promouvoir des politiques axées sur le développement qui soutiennent les activités productives, la création d'emplois décents, l'entrepreneuriat, la créativité et l'innovation, et encourager la formalisation et la croissance des micro, petites et moyennes entreprises, notamment par l'accès aux services financiers</t>
  </si>
  <si>
    <t>8.4 Améliorer progressivement, d'ici à 2030, l'efficacité des ressources mondiales en matière de consommation et de production et s'efforcer de dissocier la croissance économique de la dégradation de l'environnement, conformément au Cadre décennal de programmes de consommation et de production durables, les pays développés jouant le rôle de chef de file</t>
  </si>
  <si>
    <t>8.5 D'ici à 2030, parvenir au plein-emploi productif et à un travail décent pour toutes les femmes et tous les hommes, y compris les jeunes et les personnes handicapées, et à un salaire égal pour un travail de valeur égale.</t>
  </si>
  <si>
    <t>8.6 D'ici à 2020, réduire considérablement la proportion de jeunes qui ne sont ni en emploi, ni aux études, ni en formation.</t>
  </si>
  <si>
    <t>8.7 Prendre des mesures immédiates et efficaces pour éradiquer le travail forcé, mettre fin à l'esclavage moderne et à la traite des êtres humains, et garantir l'interdiction et l'élimination des pires formes de travail des enfants, y compris le recrutement et l'utilisation d'enfants soldats, et d'ici à 2025, mettre fin au travail des enfants sous toutes ses formes</t>
  </si>
  <si>
    <t>8.8 Protéger les droits du travail et promouvoir un environnement de travail sûr et sécurisé pour tous les travailleurs, y compris les travailleurs migrants, en particulier les femmes migrantes, et les personnes occupant un emploi précaire.</t>
  </si>
  <si>
    <t>8.9 D'ici à 2030, élaborer et mettre en œuvre des politiques visant à promouvoir un tourisme durable qui crée des emplois et promeut la culture et les produits locaux</t>
  </si>
  <si>
    <t>8.10 Renforcer la capacité des institutions financières nationales d'encourager et d'élargir l'accès de tous aux services bancaires, d'assurance et financiers.</t>
  </si>
  <si>
    <t>8.a Accroître le soutien de l'Aide pour le commerce aux pays en développement, en particulier aux pays les moins avancés, notamment par le biais du Cadre intégré renforcé pour l'assistance technique liée au commerce en faveur des pays les moins avancés</t>
  </si>
  <si>
    <t>8.b D'ici à 2020, élaborer et mettre en œuvre une stratégie mondiale pour l'emploi des jeunes et mettre en œuvre le Pacte mondial pour l'emploi de l'Organisation internationale du Travail</t>
  </si>
  <si>
    <t>9.1 Mettre en place des infrastructures de qualité, fiables, durables et résilientes, y compris des infrastructures régionales et transfrontalières, pour soutenir le développement économique et le bien-être humain, en mettant l'accent sur un accès abordable et équitable pour tous.</t>
  </si>
  <si>
    <t>9.2 Promouvoir une industrialisation inclusive et durable et, d'ici à 2030, augmenter sensiblement la part de l'industrie dans l'emploi et le produit intérieur brut, en fonction de la situation nationale, et doubler sa part dans les pays les moins avancés.</t>
  </si>
  <si>
    <t>9.3 Améliorer l'accès des petites entreprises industrielles et autres, en particulier dans les pays en développement, aux services financiers, y compris le crédit abordable, et leur intégration dans les chaînes de valeur et les marchés</t>
  </si>
  <si>
    <t>9.4 D'ici à 2030, moderniser les infrastructures et moderniser les industries pour les rendre durables, en améliorant l'efficacité de l'utilisation des ressources et en adoptant davantage de technologies et de processus industriels propres et respectueux de l'environnement, en prenant des mesures dans tous les pays en fonction de leurs capacités respectives</t>
  </si>
  <si>
    <t>9.5 Renforcer la recherche scientifique, améliorer les capacités technologiques des secteurs industriels dans tous les pays, en particulier dans les pays en développement, y compris, d'ici à 2030, encourager l'innovation et augmenter considérablement le nombre de travailleurs de la recherche et du développement pour 1 million d'habitants et les dépenses publiques et privées de recherche et de développement</t>
  </si>
  <si>
    <t>9.a Faciliter le développement d'infrastructures durables et résilientes dans les pays en développement en renforçant l'appui financier, technologique et technique aux pays africains, aux pays les moins avancés, aux pays en développement sans littoral et aux petits États insulaires en développement</t>
  </si>
  <si>
    <t>9.b Soutenir le développement technologique, la recherche et l'innovation dans les pays en développement, notamment en créant un environnement politique propice à la diversification industrielle et à la création de valeur ajoutée dans les produits de base</t>
  </si>
  <si>
    <t>9.c Accroître sensiblement l'accès aux technologies de l'information et de la communication et s'efforcer d'assurer un accès universel et abordable à l'Internet dans les pays les moins avancés d'ici à 2020</t>
  </si>
  <si>
    <t>10.1 D'ici à 2030, atteindre et maintenir la croissance des revenus des 40 % les plus pauvres de la population à un rythme supérieur à la moyenne nationale</t>
  </si>
  <si>
    <t>10.2 D'ici à 2030, autonomiser et promouvoir l'inclusion sociale, économique et politique de tous, sans distinction d'âge, de sexe, de handicap, de race, d'appartenance ethnique, d'origine, de religion ou de situation économique ou autre</t>
  </si>
  <si>
    <t>10.3 Assurer l'égalité des chances et réduire les inégalités de résultats, notamment en éliminant les lois, politiques et pratiques discriminatoires et en promouvant une législation, des politiques et des mesures appropriées à cet égard</t>
  </si>
  <si>
    <t>10.4 Adopter des politiques, en particulier des politiques fiscales, salariales et de protection sociale, et parvenir progressivement à une plus grande égalité</t>
  </si>
  <si>
    <t>10.5 Améliorer la réglementation et la surveillance des marchés et des institutions financières mondiaux et renforcer la mise en œuvre de ces réglementations</t>
  </si>
  <si>
    <t>10.6 Veiller à ce que les pays en développement soient mieux représentés et mieux exprimés dans la prise de décisions au sein des institutions économiques et financières internationales afin de mettre en place des institutions plus efficaces, crédibles, responsables et légitimes</t>
  </si>
  <si>
    <t>10.7 Faciliter des migrations et des mobilités ordonnées, sûres, régulières et responsables des personnes, notamment par la mise en œuvre de politiques migratoires planifiées et bien gérées</t>
  </si>
  <si>
    <t>10.a Mettre en œuvre le principe du traitement spécial et différencié en faveur des pays en développement, en particulier des pays les moins avancés, conformément aux accords de l'Organisation mondiale du commerce</t>
  </si>
  <si>
    <t>10.b Encourager l'aide publique au développement et les flux financiers, y compris l'investissement étranger direct, vers les États qui en ont le plus besoin, en particulier les pays les moins avancés, les pays africains, les petits États insulaires en développement et les pays en développement sans littoral, conformément à leurs plans et programmes nationaux</t>
  </si>
  <si>
    <t>10.c D'ici à 2030, réduire à moins de 3 % les coûts de transaction des envois de fonds des migrants et éliminer les couloirs de transfert de fonds dont les coûts sont supérieurs à 5 %.</t>
  </si>
  <si>
    <t>11.1 D'ici à 2030, assurer l'accès de tous à un logement adéquat, sûr et abordable et à des services de base, et améliorer les taudis</t>
  </si>
  <si>
    <t>11.2 D'ici à 2030, assurer l'accès de tous à des systèmes de transport sûrs, abordables, accessibles et durables, en améliorant la sécurité routière, notamment en développant les transports publics, en accordant une attention particulière aux besoins des personnes en situation vulnérable, des femmes, des enfants, des personnes handicapées et des personnes âgées</t>
  </si>
  <si>
    <t>11.3 D'ici à 2030, renforcer l'urbanisation inclusive et durable et les capacités de planification et de gestion participatives, intégrées et durables des établissements humains dans tous les pays.</t>
  </si>
  <si>
    <t>11.4 Intensifier les efforts visant à protéger et à sauvegarder le patrimoine culturel et naturel mondial</t>
  </si>
  <si>
    <t>11.5 D'ici à 2030, réduire considérablement le nombre de décès et le nombre de personnes touchées, et réduire considérablement les pertes économiques directes par rapport au produit intérieur brut mondial causées par les catastrophes, y compris les catastrophes liées à l'eau, en mettant l'accent sur la protection des pauvres et des personnes en situation vulnérable.</t>
  </si>
  <si>
    <t>11.6 D'ici à 2030, réduire l'impact négatif des villes sur l'environnement par habitant, notamment en accordant une attention particulière à la qualité de l'air et à la gestion des déchets municipaux et autres.</t>
  </si>
  <si>
    <t>11.7 D'ici à 2030, assurer l'accès universel à des espaces verts et publics sûrs, inclusifs et accessibles, en particulier pour les femmes et les enfants, les personnes âgées et les personnes handicapées</t>
  </si>
  <si>
    <t>11.a Soutenir des liens économiques, sociaux et environnementaux positifs entre les zones urbaines, périurbaines et rurales en renforçant la planification nationale et régionale du développement</t>
  </si>
  <si>
    <t>11.b D'ici à 2020, augmenter considérablement le nombre de villes et d'établissements humains qui adoptent et mettent en œuvre des politiques et des plans intégrés en faveur de l'inclusion, de l'utilisation rationnelle des ressources, de l'atténuation des changements climatiques et de l'adaptation à ces changements, de la résilience aux catastrophes, et élaborer et mettre en œuvre, conformément au Cadre de Sendai pour la réduction des risques de catastrophe 2015-2030, une gestion holistique des risques de catastrophe à tous les niveaux.</t>
  </si>
  <si>
    <t>11.c Aider les pays les moins avancés, notamment par le biais d'une assistance financière et technique, à construire des bâtiments durables et résilients en utilisant des matériaux locaux.</t>
  </si>
  <si>
    <t>12.1 Mettre en œuvre le Cadre décennal de programmes sur les modes de consommation et de production durables, tous les pays prenant des mesures, les pays développés jouant un rôle de premier plan, en tenant compte du développement et des capacités des pays en développement</t>
  </si>
  <si>
    <t>12.2 D'ici à 2030, parvenir à une gestion durable et à une utilisation efficace des ressources naturelles</t>
  </si>
  <si>
    <t>12.3 D'ici à 2030, réduire de moitié le gaspillage alimentaire mondial par habitant au niveau du commerce de détail et des consommateurs, et réduire les pertes alimentaires tout au long des chaînes de production et d'approvisionnement, y compris les pertes après récolte.</t>
  </si>
  <si>
    <t>12.4 D'ici à 2020, parvenir à une gestion écologiquement rationnelle des produits chimiques et de tous les déchets tout au long de leur cycle de vie, conformément aux cadres internationaux convenus, et réduire considérablement leurs rejets dans l'air, l'eau et le sol afin de réduire au minimum leurs effets néfastes sur la santé humaine et l'environnement</t>
  </si>
  <si>
    <t>12.5 D'ici à 2030, réduire considérablement la production de déchets par la prévention, la réduction, le recyclage et la réutilisation.</t>
  </si>
  <si>
    <t>12.6 Encourager les entreprises, en particulier les grandes entreprises et les sociétés transnationales, à adopter des pratiques durables et à intégrer des informations sur la durabilité dans leur cycle de reporting.</t>
  </si>
  <si>
    <t>12.7 Promouvoir des pratiques de passation des marchés publics durables, conformément aux politiques et priorités nationales</t>
  </si>
  <si>
    <t>12.8 D'ici à 2030, veiller à ce que les populations du monde entier disposent des informations et de la sensibilisation nécessaires au développement durable et à des modes de vie en harmonie avec la nature</t>
  </si>
  <si>
    <t>12.a Aider les pays en développement à renforcer leurs capacités scientifiques et technologiques afin d'adopter des modes de consommation et de production plus durables.</t>
  </si>
  <si>
    <t>12.b Élaborer et mettre en œuvre des outils de suivi des impacts du développement durable pour un tourisme durable qui crée des emplois et promeut la culture et les produits locaux</t>
  </si>
  <si>
    <t>12.c Rationaliser les subventions inefficaces aux combustibles fossiles qui encouragent le gaspillage en supprimant les distorsions du marché, conformément aux circonstances nationales, notamment en restructurant la fiscalité et en éliminant progressivement les subventions néfastes, le cas échéant, pour tenir compte de leurs impacts sur l'environnement, en tenant pleinement compte des besoins et de la situation spécifiques des pays en développement et en réduisant au minimum les effets négatifs possibles sur leur développement de manière à protéger les pauvres et les personnes touchées Communautés</t>
  </si>
  <si>
    <t>13.1 Renforcer la résilience et la capacité d'adaptation aux aléas climatiques et aux catastrophes naturelles dans tous les pays</t>
  </si>
  <si>
    <t>13.2 Intégrer les mesures de lutte contre le changement climatique dans les politiques, stratégies et planifications nationales</t>
  </si>
  <si>
    <t>13.3 Améliorer l'éducation, la sensibilisation et les capacités humaines et institutionnelles en matière d'atténuation du changement climatique, d'adaptation, de réduction de l'impact et d'alerte précoce</t>
  </si>
  <si>
    <t>13.a Mettre en œuvre l'engagement pris par les pays développés parties à la Convention-cadre des Nations Unies sur les changements climatiques de mobiliser conjointement 100 milliards de dollars par an d'ici à 2020 pour répondre aux besoins des pays en développement dans le cadre de mesures d'atténuation significatives et de transparence dans la mise en œuvre, et rendre pleinement opérationnel le Fonds vert pour le climat grâce à sa capitalisation dès que possible</t>
  </si>
  <si>
    <t>13.b Promouvoir des mécanismes permettant de renforcer les capacités de planification et de gestion efficaces liées aux changements climatiques dans les pays les moins avancés et les petits États insulaires en développement, en mettant l'accent sur les femmes, les jeunes et les communautés locales et marginalisées</t>
  </si>
  <si>
    <t>14.1 D'ici à 2025, prévenir et réduire considérablement la pollution marine de toutes sortes, en particulier celle due aux activités terrestres, y compris la pollution par les débris marins et les nutriments</t>
  </si>
  <si>
    <t>14.2 D'ici à 2020, gérer et protéger durablement les écosystèmes marins et côtiers afin d'éviter des effets négatifs importants, notamment en renforçant leur résilience, et prendre des mesures pour leur restauration afin d'obtenir des océans sains et productifs</t>
  </si>
  <si>
    <t>14.3 Réduire au minimum les impacts de l'acidification des océans et y remédier, notamment en renforçant la coopération scientifique à tous les niveaux</t>
  </si>
  <si>
    <t>14.4 D'ici à 2020, réglementer efficacement la récolte et mettre fin à la surpêche, à la pêche illégale, non déclarée et non réglementée et aux pratiques de pêche destructrices, et mettre en œuvre des plans de gestion fondés sur des données scientifiques, afin de rétablir les stocks de poissons dans les plus brefs délais, au moins à des niveaux permettant d'obtenir un rendement maximal durable, tel que déterminé par leurs caractéristiques biologiques.</t>
  </si>
  <si>
    <t>14.5 D'ici à 2020, conserver au moins 10 % des zones côtières et marines, conformément aux lois nationales et internationales et sur la base des meilleures informations scientifiques disponibles</t>
  </si>
  <si>
    <t>14.6 D'ici à 2020, interdire certaines formes de subventions à la pêche qui contribuent à la surcapacité et à la surpêche, éliminer les subventions qui contribuent à la pêche illicite, non déclarée et non réglementée et s'abstenir d'en introduire de nouvelles, en reconnaissant qu'un traitement spécial et différencié approprié et efficace en faveur des pays en développement et des pays les moins avancés devrait faire partie intégrante des négociations de l'Organisation mondiale du commerce sur les subventions à la pêche[c]</t>
  </si>
  <si>
    <t>14.7 D'ici à 2030, accroître les avantages économiques que procure aux petits États insulaires en développement et aux pays les moins avancés l'utilisation durable des ressources marines, notamment par la gestion durable des pêches, de l'aquaculture et du tourisme</t>
  </si>
  <si>
    <t>14.a Accroître les connaissances scientifiques, développer les capacités de recherche et transférer les technologies marines, en tenant compte des critères et directives de la Commission océanographique intergouvernementale sur le transfert de technologies marines, afin d'améliorer la santé des océans et de renforcer la contribution de la biodiversité marine au développement des pays en développement, en particulier des petits États insulaires en développement et des pays les moins avancés</t>
  </si>
  <si>
    <t>14.b Permettre aux petits pêcheurs artisanaux d'accéder aux ressources marines et aux marchés</t>
  </si>
  <si>
    <t>14.c Renforcer la conservation et l'utilisation durable des océans et de leurs ressources en appliquant le droit international tel qu'il est énoncé dans la Convention des Nations Unies sur le droit de la mer, qui fournit le cadre juridique de la conservation et de l'utilisation durable des océans et de leurs ressources, comme rappelé au paragraphe 158 de « L'avenir que nous voulons »</t>
  </si>
  <si>
    <t>15.1 D'ici à 2020, assurer la conservation, la restauration et l'utilisation durable des écosystèmes terrestres et intérieurs d'eau douce et de leurs services, en particulier les forêts, les zones humides, les montagnes et les zones arides, conformément aux obligations découlant des accords internationaux</t>
  </si>
  <si>
    <t>15.2 D'ici à 2020, promouvoir la mise en œuvre d'une gestion durable de tous les types de forêts, mettre fin à la déforestation, restaurer les forêts dégradées et accroître considérablement le boisement et le reboisement à l'échelle mondiale</t>
  </si>
  <si>
    <t>15.3 D'ici à 2030, lutter contre la désertification, restaurer les terres et les sols dégradés, y compris les terres touchées par la désertification, la sécheresse et les inondations, et s'efforcer de parvenir à un monde neutre en matière de dégradation des terres</t>
  </si>
  <si>
    <t>15.4 D'ici à 2030, assurer la conservation des écosystèmes de montagne, y compris de leur biodiversité, afin de renforcer leur capacité à fournir des avantages essentiels au développement durable</t>
  </si>
  <si>
    <t>15.5 Prendre des mesures urgentes et significatives pour réduire la dégradation des habitats naturels, enrayer la perte de biodiversité et, d'ici 2020, protéger et prévenir l'extinction des espèces menacées</t>
  </si>
  <si>
    <t>15.6 Promouvoir un partage juste et équitable des avantages découlant de l'utilisation des ressources génétiques et promouvoir un accès approprié à ces ressources, conformément aux accords internationaux</t>
  </si>
  <si>
    <t>15.7 Prendre des mesures urgentes pour mettre fin au braconnage et au trafic d'espèces protégées de la flore et de la faune et s'attaquer à la fois à la demande et à l'offre de produits illégaux issus d'espèces sauvages.</t>
  </si>
  <si>
    <t>15.8 D'ici 2020, mettre en place des mesures pour prévenir l'introduction d'espèces exotiques envahissantes et réduire considérablement leur impact sur les écosystèmes terrestres et aquatiques, et contrôler ou éradiquer les espèces prioritaires</t>
  </si>
  <si>
    <t>15.9 D'ici à 2020, intégrer les valeurs des écosystèmes et de la biodiversité dans la planification nationale et locale, les processus de développement, les stratégies de réduction de la pauvreté et les comptes</t>
  </si>
  <si>
    <t>15.a Mobiliser et accroître sensiblement les ressources financières de toutes sources pour conserver et utiliser durablement la biodiversité et les écosystèmes.</t>
  </si>
  <si>
    <t>15.b Mobiliser des ressources importantes, de toutes sources et à tous les niveaux, pour financer la gestion durable des forêts et offrir aux pays en développement des incitations adéquates pour promouvoir cette gestion, y compris pour la conservation et le reboisement</t>
  </si>
  <si>
    <t>15.c Renforcer le soutien mondial aux efforts de lutte contre le braconnage et le trafic d'espèces protégées, notamment en renforçant la capacité des communautés locales à rechercher des moyens de subsistance durables</t>
  </si>
  <si>
    <t>16.1 Réduire de manière significative toutes les formes de violence et les taux de mortalité qui y sont associés partout dans le monde.</t>
  </si>
  <si>
    <t>16.2 Mettre fin aux mauvais traitements, à l'exploitation, à la traite et à toutes les formes de violence et de torture à l'égard des enfants</t>
  </si>
  <si>
    <t>16.3 Promouvoir l'état de droit aux niveaux national et international et assurer l'égalité d'accès à la justice pour tous</t>
  </si>
  <si>
    <t>16.4 D'ici à 2030, réduire considérablement les flux financiers et d'armes illicites, renforcer le recouvrement et la restitution des avoirs volés et lutter contre toutes les formes de criminalité organisée</t>
  </si>
  <si>
    <t>16.5 Réduire considérablement la corruption et les pots-de-vin sous toutes leurs formes</t>
  </si>
  <si>
    <t>16.6 Mettre en place des institutions efficaces, responsables et transparentes à tous les niveaux</t>
  </si>
  <si>
    <t>16.7 Assurer une prise de décision réactive, inclusive, participative et représentative à tous les niveaux</t>
  </si>
  <si>
    <t>16.8 Élargir et renforcer la participation des pays en développement aux institutions de la gouvernance mondiale</t>
  </si>
  <si>
    <t>16.9 D'ici à 2030, assurer l'identité juridique pour tous, y compris l'enregistrement des naissances.</t>
  </si>
  <si>
    <t>16.10 Garantir l'accès du public à l'information et protéger les libertés fondamentales, conformément à la législation nationale et aux accords internationaux</t>
  </si>
  <si>
    <t>16.a Renforcer les institutions nationales compétentes, notamment par le biais de la coopération internationale, pour renforcer les capacités à tous les niveaux, en particulier dans les pays en développement, de prévenir la violence et de lutter contre le terrorisme et la criminalité</t>
  </si>
  <si>
    <t>16.b Promouvoir et appliquer des lois et des politiques non discriminatoires en faveur du développement durable</t>
  </si>
  <si>
    <t>17.1 Renforcer la mobilisation des ressources intérieures, notamment par l'aide internationale aux pays en développement, afin d'améliorer la capacité nationale de collecte des impôts et autres recettes</t>
  </si>
  <si>
    <t>17.2 Les pays développés doivent honorer pleinement leurs engagements en matière d'aide publique au développement, y compris l'engagement pris par de nombreux pays développés d'atteindre l'objectif de consacrer 0,7 % de leur revenu national brut à l'aide publique au développement (APD/RNB) aux pays en développement et de 0,15 à 0,20 % de l'APD ou du RNB aux pays les moins avancés ; Les fournisseurs d'APD sont encouragés à envisager de se fixer pour objectif de fournir au moins 0,20 % de l'APD ou du RNB aux pays les moins avancés</t>
  </si>
  <si>
    <t>17.3 Mobiliser des ressources financières supplémentaires pour les pays en développement auprès de sources multiples</t>
  </si>
  <si>
    <t>17.4 Aider les pays en développement à assurer la viabilité à long terme de leur dette grâce à des politiques coordonnées visant à favoriser le financement de la dette, l'allégement de la dette et la restructuration de la dette, selon qu'il conviendra, et s'attaquer à la dette extérieure des pays pauvres très endettés afin de réduire le surendettement</t>
  </si>
  <si>
    <t>17.5 Adopter et mettre en œuvre des régimes de promotion de l'investissement pour les pays les moins avancés</t>
  </si>
  <si>
    <t>17.6 Renforcer la coopération Nord-Sud, Sud-Sud et triangulaire régionale et internationale dans le domaine de la science, de la technologie et de l'innovation, ainsi que l'accès à ces technologies, et renforcer le partage des connaissances à des conditions convenues d'un commun accord, notamment en améliorant la coordination entre les mécanismes existants, en particulier au niveau des Nations Unies, et au moyen d'un mécanisme mondial de facilitation de la technologie</t>
  </si>
  <si>
    <t>17.7 Promouvoir la mise au point, le transfert, la diffusion et la diffusion de technologies écologiquement rationnelles dans les pays en développement à des conditions favorables, y compris à des conditions concessionnelles et préférentielles, convenues d'un commun accord</t>
  </si>
  <si>
    <t>17.8 Rendre pleinement opérationnels la banque de technologies et le mécanisme de renforcement des capacités en matière de science, de technologie et d'innovation pour les pays les moins avancés d'ici à 2017 et renforcer l'utilisation des technologies habilitantes, en particulier les technologies de l'information et des communications</t>
  </si>
  <si>
    <t>17.9 Renforcer l'appui international à la mise en œuvre d'un renforcement efficace et ciblé des capacités dans les pays en développement afin d'appuyer les plans nationaux de mise en œuvre de tous les objectifs de développement durable, notamment par le biais de la coopération Nord-Sud, Sud-Sud et triangulaire</t>
  </si>
  <si>
    <t>17.10 Promouvoir un système commercial multilatéral universel, fondé sur des règles, ouvert, non‑discriminatoire et équitable dans le cadre de l'Organisation mondiale du commerce, notamment par la conclusion de négociations dans le cadre du Programme de Doha pour le développement</t>
  </si>
  <si>
    <t>17.11 Accroître sensiblement les exportations des pays en développement, en particulier en vue de doubler la part des pays les moins avancés dans les exportations mondiales d'ici à 2020</t>
  </si>
  <si>
    <t>17.12 Assurer la mise en œuvre en temps voulu et durable de l'accès aux marchés en franchise de droits et de contingents pour tous les pays les moins avancés, conformément aux décisions de l'Organisation mondiale du commerce, notamment en veillant à ce que les règles d'origine préférentielles applicables aux importations en provenance des pays les moins avancés soient transparentes et simples, et contribuer à faciliter l'accès aux marchés</t>
  </si>
  <si>
    <t>17.13 Renforcer la stabilité macroéconomique mondiale, notamment par la coordination et la cohérence des politiques</t>
  </si>
  <si>
    <t>17.14 Renforcer la cohérence des politiques en faveur du développement durable</t>
  </si>
  <si>
    <t>17.15 Respecter la marge de manœuvre politique de chaque pays et le leadership qu'il joue dans l'élaboration et la mise en œuvre de politiques d'éradication de la pauvreté et de développement durable</t>
  </si>
  <si>
    <t>17.16 Renforcer le Partenariat mondial pour le développement durable, complété par des partenariats multipartites qui mobilisent et mettent en commun les connaissances, l'expertise, la technologie et les ressources financières, afin d'appuyer la réalisation des objectifs de développement durable dans tous les pays, en particulier les pays en développement</t>
  </si>
  <si>
    <t>17.17 Encourager et promouvoir des partenariats efficaces, entre les secteurs public, privé et de la société civile, en s'appuyant sur l'expérience acquise et les stratégies de financement des partenariats.</t>
  </si>
  <si>
    <t>17.18 D'ici à 2020, renforcer l'appui au renforcement des capacités des pays en développement, y compris les pays les moins avancés et les petits États insulaires en développement, afin d'accroître sensiblement la disponibilité de données de haute qualité, actualisées et fiables, ventilées par revenu, sexe, âge, race, appartenance ethnique, statut migratoire, handicap, situation géographique et autres caractéristiques pertinentes dans les contextes nationaux</t>
  </si>
  <si>
    <t>17.19 D'ici 2030, s'appuyer sur les initiatives existantes visant à élaborer des mesures des progrès en matière de développement durable qui complètent le produit intérieur brut et à soutenir le renforcement des capacités statistiques dans les pays en développement</t>
  </si>
  <si>
    <t>3.1 Etat de Droit</t>
  </si>
  <si>
    <t>Résultat  1</t>
  </si>
  <si>
    <t>Résultat  2</t>
  </si>
  <si>
    <t>Résultat 3</t>
  </si>
  <si>
    <t xml:space="preserve">Budget du résultat </t>
  </si>
  <si>
    <r>
      <t xml:space="preserve">Pour utilisation par l’équipe projet </t>
    </r>
    <r>
      <rPr>
        <b/>
        <sz val="11"/>
        <color rgb="FFFF0000"/>
        <rFont val="Calibri"/>
        <family val="2"/>
        <scheme val="minor"/>
      </rPr>
      <t>(Avant de remplir cette section, veuillez lire les directives de codage du SG Dashboard)</t>
    </r>
  </si>
  <si>
    <t>Résultat 1</t>
  </si>
  <si>
    <t>Résultat 2</t>
  </si>
  <si>
    <t>Résultat  3</t>
  </si>
  <si>
    <r>
      <rPr>
        <b/>
        <sz val="11"/>
        <color rgb="FF000000"/>
        <rFont val="Calibri"/>
        <family val="2"/>
      </rPr>
      <t xml:space="preserve">Priorités de consolidation de la Paix /SG Dashboard Code </t>
    </r>
    <r>
      <rPr>
        <b/>
        <sz val="11"/>
        <color rgb="FFFF0000"/>
        <rFont val="Calibri"/>
        <family val="2"/>
      </rPr>
      <t>(Vous pouvez selectionner 2 codes au maximum)</t>
    </r>
  </si>
  <si>
    <t>ODD %</t>
  </si>
  <si>
    <t>Résultat 4</t>
  </si>
  <si>
    <t>Code PBP</t>
  </si>
  <si>
    <t>Code SNPC OCDE/CAD[1]</t>
  </si>
  <si>
    <t>Dans quel(s) domaine(s) le projet intervient-il ?</t>
  </si>
  <si>
    <t>Comment le projet atteint-il son objectif ?</t>
  </si>
  <si>
    <t>Administratif ou autre/pas de consolidation de la paix</t>
  </si>
  <si>
    <t>Activités indirectement liées à la consolidation de la paix, telles que les capacités de gestion de projet, le S&amp;E, les communications et autres coûts indirects.</t>
  </si>
  <si>
    <t>Processus politiques</t>
  </si>
  <si>
    <t>Processus électoraux</t>
  </si>
  <si>
    <t>Soutenir les organes et processus de gestion électorale, la préparation et l'observation des élections, l'éducation des électeurs.</t>
  </si>
  <si>
    <t>Facilitation et promotion d’un dialogue inclusif</t>
  </si>
  <si>
    <t>Promouvoir un dialogue inclusif, permettre à différents groupes de la société (par exemple, les jeunes, les femmes, les marginalisés) de faire entendre leur voix en participant aux processus de dialogue.</t>
  </si>
  <si>
    <t>Réconciliation</t>
  </si>
  <si>
    <t>Soutenir la réconciliation entre les groupes de la société et entre l'État et la population en établissant ou en reconstruisant des relations endommagées par la violence, ce qui peut inclure la guérison des traumatismes, la révélation de la vérité, des commissions de vérité et de réconciliation, la définition d'une vision commune, la résolution des griefs de longue date et le dialogue avec l'objectif principal de réconcilier les partenaires du dialogue.</t>
  </si>
  <si>
    <t>Capacités de gestion des conflits, capacités de médiation et de dialogue et infrastructures pour la paix au niveau national et infranational</t>
  </si>
  <si>
    <r>
      <t xml:space="preserve">Renforcement des capacités, suivi, échange d'informations. Soutenir les mécanismes formels de médiation et de dialogue. Appui à la mise en œuvre des accords de paix en général. Soutenir les institutions de gestion des conflits, telles que les médiateurs, les modes alternatifs de résolution des conflits, l'arbitrage et la médiation, les autorités traditionnelles ( </t>
    </r>
    <r>
      <rPr>
        <i/>
        <sz val="11"/>
        <color theme="1"/>
        <rFont val="Century Gothic"/>
        <family val="2"/>
      </rPr>
      <t xml:space="preserve">voir aussi la catégorie « Accès à la justice »). </t>
    </r>
    <r>
      <rPr>
        <sz val="11"/>
        <color theme="1"/>
        <rFont val="Century Gothic"/>
        <family val="2"/>
      </rPr>
      <t>Fournir l'équipement et la formation du personnel civil et militaire de gestion des conflits. Participation à des missions de paix civiles internationales telles que celles soutenues par le Département des affaires politiques et de consolidation de la paix des Nations Unies (UNDPPA) ou l'Union européenne (Politique européenne de sécurité et de défense ).</t>
    </r>
  </si>
  <si>
    <t>Mise en œuvre de l'accord de paix</t>
  </si>
  <si>
    <t>Appui à la mise en œuvre des accords de paix.</t>
  </si>
  <si>
    <t>Médiation</t>
  </si>
  <si>
    <t>Soutenir les mécanismes et processus de médiation formels et informels.</t>
  </si>
  <si>
    <t>Mécanismes d'alerte précoce</t>
  </si>
  <si>
    <t>Soutenir les institutions de gestion des conflits, telles que les mécanismes alternatifs de règlement des différends et d'alerte précoce qui alertent les décideurs de l'éclosion, de l' escalade et de la résurgence potentielles de conflits violents, et favorisent une compréhension commune de la nature et des impacts des conflits violents, en procédant régulièrement à la collecte de données et analyses sur les conflits, et en surveillant et en rapportant systématiquement les indicateurs de conflit.</t>
  </si>
  <si>
    <t>Réduction de la violence communautaire (RVC)</t>
  </si>
  <si>
    <t>Soutenir les institutions et les processus de gestion des conflits, tels que les processus de réduction de la violence communautaire qui répondent directement à la présence de membres actifs et/ou anciens de groupes armés dans une communauté et visent à promouvoir la sécurité et la stabilité.</t>
  </si>
  <si>
    <t>Infrastructures de paix</t>
  </si>
  <si>
    <t>Établir ou renforcer les infrastructures de paix, telles que les comités de paix locaux, pour soutenir l'engagement communautaire actif dans les processus de consolidation de la paix . Offrir une formation à ce personnel de gestion des conflits et faciliter une plus grande communication, collaboration et coordination entre les diverses parties prenantes afin d'accroître l'action collective pour le maintien de la paix, généralement entre les parties prenantes aux niveaux local et national.</t>
  </si>
  <si>
    <t>1.4.6</t>
  </si>
  <si>
    <t>Législatures et partis politiques</t>
  </si>
  <si>
    <t>Renforcer les fonctions clés des assemblées législatives/parlements, y compris les assemblées et conseils infranationaux (représentation ; contrôle ; législation ); le renforcement des capacités pour améliorer les commissions parlementaires et les procédures administratives ; systèmes de gestion de la recherche et de l'information; offrir des programmes de formation aux législateurs et au personnel de soutien. Renforcer les systèmes de partis et aider les partis politiques.</t>
  </si>
  <si>
    <t>Participation démocratique</t>
  </si>
  <si>
    <t>Soutenir l'exercice de la démocratie et les diverses formes de participation des citoyens au-delà des élections ; les instruments de démocratie directe, tels que les référendums et les initiatives citoyennes ; programmes d'études et d'enseignement pour l'éducation démocratique à différents niveaux.</t>
  </si>
  <si>
    <t>Société civile, communautés et engagement civique</t>
  </si>
  <si>
    <t>Soutenir les activités de consolidation de la paix de la société civile. Soutenir les organisations qui soutiennent, représentent et défendent leurs membres et/ou groupes sociaux/communautés (par exemple les femmes, les jeunes) et surveillent, engagent et tiennent les gouvernements responsables. Permettre à la population de participer et d'agir dans la sphère publique, soutenir le développement et la protection d'un espace civique au-delà de la participation démocratique étatique, mobiliser les communautés pour une cause précise.</t>
  </si>
  <si>
    <t>Relations intercommunautaires</t>
  </si>
  <si>
    <t>Soutenir les activités de consolidation de la paix de la société civile. Soutenir les organisations qui soutiennent, représentent et défendent leurs membres et/ou groupes sociaux/communautés ; mobiliser les communautés pour une cause spécifique en déplaçant les capacités et les compétences et en améliorant les connaissances des individus sur les questions liées aux conflits et à la paix, généralement par le biais de formations, de petits projets et de campagnes de sensibilisation.</t>
  </si>
  <si>
    <t>Relations État-société</t>
  </si>
  <si>
    <t>Soutenir les organisations qui surveillent, engagent et tiennent les gouvernements responsables. Permettre à la population de participer et d'agir dans la sphère publique. Réduisez les tensions et renforcez la confiance et la cohésion sociale en offrant un environnement sûr pour discuter, réfléchir aux rôles et aux griefs et envisager un avenir commun.</t>
  </si>
  <si>
    <t>1.7.3</t>
  </si>
  <si>
    <t>Autonomisation des femmes et égalité des sexes</t>
  </si>
  <si>
    <r>
      <t xml:space="preserve">Soutenir les femmes et les filles (ainsi que les hommes et les garçons) et les institutions et organisations (gouvernementales et non gouvernementales) œuvrant pour l'égalité des sexes et l'autonomisation des femmes. </t>
    </r>
    <r>
      <rPr>
        <i/>
        <sz val="11"/>
        <color theme="1"/>
        <rFont val="Century Gothic"/>
        <family val="2"/>
      </rPr>
      <t>Pour les projets liés à d'autres priorités telles que la VBG (voir 2.3) ou l'autonomisation économique des femmes, utilisez à la fois cette catégorie et d'autres catégories pertinentes.</t>
    </r>
  </si>
  <si>
    <t>Autonomisation et participation des jeunes</t>
  </si>
  <si>
    <r>
      <t xml:space="preserve">Soutenir les enfants, les adolescents et les jeunes adultes ainsi que les institutions et organisations (gouvernementales et non gouvernementales) œuvrant pour l'autonomisation et la participation des jeunes. </t>
    </r>
    <r>
      <rPr>
        <i/>
        <sz val="11"/>
        <color theme="1"/>
        <rFont val="Century Gothic"/>
        <family val="2"/>
      </rPr>
      <t>Pour les projets liés à l'éducation et/ou à l'autonomisation économique des jeunes, utilisez à la fois cette catégorie et d'autres catégories pertinentes.</t>
    </r>
  </si>
  <si>
    <t>Médias et libre circulation de l'information</t>
  </si>
  <si>
    <t>Soutenir le flux libre et non censuré d'informations sur les questions publiques ; activités qui renforcent les compétences rédactionnelles et techniques et l'intégrité de la presse écrite et audiovisuelle, par exemple la formation des journalistes.</t>
  </si>
  <si>
    <r>
      <t>Sûreté et sécurité</t>
    </r>
    <r>
      <rPr>
        <sz val="12"/>
        <color theme="1"/>
        <rFont val="Century Gothic"/>
        <family val="2"/>
      </rPr>
      <t> </t>
    </r>
  </si>
  <si>
    <t>Déminage</t>
  </si>
  <si>
    <r>
      <t xml:space="preserve">Toutes les activités liées aux mines terrestres, aux restes explosifs de guerre et aux engins explosifs improvisés (EEI) dont l'objectif principal est d'avantager les pays en développement, y compris l'élimination des mines terrestres et des restes explosifs de guerre, la formation à l'atténuation de la menace des EEI et la constitution de stocks destruction et gestion ; l'éducation et la sensibilisation aux risques ; réadaptation, réinsertion et assistance aux victimes ( </t>
    </r>
    <r>
      <rPr>
        <i/>
        <sz val="11"/>
        <color theme="1"/>
        <rFont val="Century Gothic"/>
        <family val="2"/>
      </rPr>
      <t xml:space="preserve">si médical, voir aussi la catégorie 5.2 « Santé » </t>
    </r>
    <r>
      <rPr>
        <sz val="11"/>
        <color theme="1"/>
        <rFont val="Century Gothic"/>
        <family val="2"/>
      </rPr>
      <t>) ; et la recherche et le développement sur le déminage et le déminage , ainsi que le développement des capacités des institutions nationales dans le domaine de l' action contre les mines .</t>
    </r>
  </si>
  <si>
    <t>Armes légères et de petit calibre</t>
  </si>
  <si>
    <t>Contrôler, prévenir et/ou réduire la prolifération des armes légères et de petit calibre (ALPC) ; soutenir les initiatives gouvernementales et non gouvernementales dans ce domaine; conversion des installations de production militaires en productions civiles.</t>
  </si>
  <si>
    <t>Violence sexuelle et basées sur le genre</t>
  </si>
  <si>
    <r>
      <t xml:space="preserve">Soutenir les programmes conçus pour prévenir et éliminer toutes les formes de violence à l'égard des femmes et des filles/violence sexiste, qui englobent un large éventail de formes de violence physique, sexuelle et psychologique, y compris, mais sans s'y limiter : la violence conjugale (violence domestique) ; violences sexuelles; mutilation génitale féminine/excision (MGF/E) ; mariage d'enfants, précoce et forcé; jet d'acide; crimes d'honneur; et traite des femmes et des filles). Les activités de prévention peuvent inclure des efforts pour autonomiser les femmes et les filles ( </t>
    </r>
    <r>
      <rPr>
        <i/>
        <sz val="11"/>
        <color theme="1"/>
        <rFont val="Century Gothic"/>
        <family val="2"/>
      </rPr>
      <t xml:space="preserve">voir également la catégorie « Autonomisation des femmes et égalité des sexes </t>
    </r>
    <r>
      <rPr>
        <sz val="11"/>
        <color theme="1"/>
        <rFont val="Century Gothic"/>
        <family val="2"/>
      </rPr>
      <t xml:space="preserve">») ; changer les attitudes, les normes et les comportements ( </t>
    </r>
    <r>
      <rPr>
        <i/>
        <sz val="11"/>
        <color theme="1"/>
        <rFont val="Century Gothic"/>
        <family val="2"/>
      </rPr>
      <t xml:space="preserve">voir également la catégorie 1.7 « Société civile, communautés et engagement civique » </t>
    </r>
    <r>
      <rPr>
        <sz val="11"/>
        <color theme="1"/>
        <rFont val="Century Gothic"/>
        <family val="2"/>
      </rPr>
      <t xml:space="preserve">) ; adopter et promulguer des réformes juridiques et renforcer la mise en œuvre des lois et des politiques visant à mettre fin à la violence à l'égard des femmes et des filles ( </t>
    </r>
    <r>
      <rPr>
        <i/>
        <sz val="11"/>
        <color theme="1"/>
        <rFont val="Century Gothic"/>
        <family val="2"/>
      </rPr>
      <t xml:space="preserve">voir également la catégorie 3.1 « État de droit » </t>
    </r>
    <r>
      <rPr>
        <sz val="11"/>
        <color theme="1"/>
        <rFont val="Century Gothic"/>
        <family val="2"/>
      </rPr>
      <t xml:space="preserve">), notamment en renforçant la capacité institutionnelle ( </t>
    </r>
    <r>
      <rPr>
        <i/>
        <sz val="11"/>
        <color theme="1"/>
        <rFont val="Century Gothic"/>
        <family val="2"/>
      </rPr>
      <t xml:space="preserve">voir également la catégorie 3.4 « Capacité des institutions judiciaires » </t>
    </r>
    <r>
      <rPr>
        <sz val="11"/>
        <color theme="1"/>
        <rFont val="Century Gothic"/>
        <family val="2"/>
      </rPr>
      <t>).</t>
    </r>
  </si>
  <si>
    <r>
      <t xml:space="preserve">Les interventions visant à répondre à la violence à l'égard des femmes et des filles/violence basée sur le genre peuvent inclure l'élargissement de l'accès aux services, y compris l'assistance juridique ( </t>
    </r>
    <r>
      <rPr>
        <i/>
        <sz val="11"/>
        <color theme="1"/>
        <rFont val="Century Gothic"/>
        <family val="2"/>
      </rPr>
      <t xml:space="preserve">voir également la catégorie 3.2 "Accès à la justice" ), les </t>
    </r>
    <r>
      <rPr>
        <sz val="11"/>
        <color theme="1"/>
        <rFont val="Century Gothic"/>
        <family val="2"/>
      </rPr>
      <t xml:space="preserve">conseils psychosociaux et les soins de santé ( </t>
    </r>
    <r>
      <rPr>
        <i/>
        <sz val="11"/>
        <color theme="1"/>
        <rFont val="Century Gothic"/>
        <family val="2"/>
      </rPr>
      <t xml:space="preserve">voir également la catégorie 5.2 "Santé" </t>
    </r>
    <r>
      <rPr>
        <sz val="11"/>
        <color theme="1"/>
        <rFont val="Century Gothic"/>
        <family val="2"/>
      </rPr>
      <t xml:space="preserve">). ; la formation du personnel pour répondre plus efficacement aux besoins des survivants ; et assurer l'enquête, la poursuite et la punition des auteurs de violence ( </t>
    </r>
    <r>
      <rPr>
        <i/>
        <sz val="11"/>
        <color theme="1"/>
        <rFont val="Century Gothic"/>
        <family val="2"/>
      </rPr>
      <t xml:space="preserve">voir également la catégorie « Performance et indépendance des institutions judiciaires » </t>
    </r>
    <r>
      <rPr>
        <sz val="11"/>
        <color theme="1"/>
        <rFont val="Century Gothic"/>
        <family val="2"/>
      </rPr>
      <t>).</t>
    </r>
  </si>
  <si>
    <t>Enfants soldats</t>
  </si>
  <si>
    <r>
      <t xml:space="preserve">Soutenir l'adoption et l'application d'une législation visant à prévenir le recrutement d'enfants soldats et à démobiliser, désarmer, réintégrer, rapatrier et réinstaller (DDR) les enfants soldats </t>
    </r>
    <r>
      <rPr>
        <i/>
        <sz val="11"/>
        <color theme="1"/>
        <rFont val="Century Gothic"/>
        <family val="2"/>
      </rPr>
      <t xml:space="preserve">(voir également la catégorie 6.1 « Création d'emplois et moyens de subsistance, en particulier pour les jeunes et les anciens combattants démobilisés » </t>
    </r>
    <r>
      <rPr>
        <sz val="11"/>
        <color theme="1"/>
        <rFont val="Century Gothic"/>
        <family val="2"/>
      </rPr>
      <t>); soutenir les initiatives gouvernementales et non gouvernementales dans ce domaine.</t>
    </r>
  </si>
  <si>
    <t>Désarmement, démobilisation et réintégration (DDR)</t>
  </si>
  <si>
    <r>
      <t xml:space="preserve">Soutenir la mise en œuvre de processus intégrés de désarmement, de démobilisation et de réintégration, ciblant les anciens combattants, y compris les femmes et les enfants, les personnes anciennement associées aux forces et groupes armés, ainsi que les communautés d'accueil. Soutenir le développement des capacités nationales et locales sur le DDR, y compris les mécanismes de coordination et les stratégies nationales. Faire progresser les initiatives sensibles au genre pour assurer la participation significative des femmes à toutes les étapes du processus de DDR. Promouvoir la réintégration sociale, économique et politique durable des anciens membres des groupes armés dans la société. Développer des initiatives communautaires visant à réduire la violence, à promouvoir la résilience communautaire, à prévenir le recrutement dans des groupes armés et à accroître la capacité des communautés à absorber les ex-combattants. Promouvoir une gestion efficace des armes et des munitions afin de réduire la prolifération des armes et d'améliorer les conditions de sécurité. Soutenir la réhabilitation et la réintégration des combattants qui se désengagent volontairement des groupes armés. Fournir un appui technique aux processus de médiation, en particulier sur les dispositions DDR. Soutenir la mise en œuvre des dispositifs de sécurité transitoires ( </t>
    </r>
    <r>
      <rPr>
        <i/>
        <sz val="11"/>
        <color theme="1"/>
        <rFont val="Century Gothic"/>
        <family val="2"/>
      </rPr>
      <t xml:space="preserve">autres que « les enfants soldats » ; voir également la catégorie 6.1 « Création d'emplois et moyens de subsistance, en particulier pour les jeunes et les anciens combattants démobilisés » </t>
    </r>
    <r>
      <rPr>
        <sz val="11"/>
        <color theme="1"/>
        <rFont val="Century Gothic"/>
        <family val="2"/>
      </rPr>
      <t>).</t>
    </r>
  </si>
  <si>
    <t>Soutenir les affaires et les services policiers; améliorer les relations entre la police et la communauté à l'intérieur du pays et aux frontières. Soutenir le maintien de l'ordre public et de la sécurité publique.</t>
  </si>
  <si>
    <t>Gouvernance du secteur de la sécurité</t>
  </si>
  <si>
    <t>Aider le parlement et les entités gouvernementales à revoir et réformer le système de sécurité afin d'améliorer la gouvernance démocratique et le contrôle civil ainsi que sa capacité à maintenir la paix ; aider le pouvoir législatif à améliorer la surveillance civile et le contrôle démocratique de la budgétisation, de la gestion, de la responsabilité et de l'audit des dépenses de sécurité, y compris les budgets militaires, dans le cadre d'un programme de gestion des dépenses publiques ; aider la société civile à renforcer sa compétence et sa capacité à contrôler le système de sécurité afin qu'il soit géré conformément aux normes démocratiques et aux principes de responsabilité, de transparence et de bonne gouvernance.</t>
  </si>
  <si>
    <t>Améliorer les relations entre le secteur de la sécurité et les communautés (autres que la police), y compris les forces de sécurité aux frontières.</t>
  </si>
  <si>
    <t>Prévention de l'extrémisme violent (PVE)</t>
  </si>
  <si>
    <t xml:space="preserve">Soutenir les approches préventives des moteurs sous-jacents qui créent des vulnérabilités à l'extrémisme violent en renforçant la capacité des individus et des communautés à y résister. En savoir plus ici : www.international-alert.org/publications/preventing-violent-extremism-toolkit/ </t>
  </si>
  <si>
    <t>2.7.2</t>
  </si>
  <si>
    <r>
      <t>Etat de droit et droits de l'homme</t>
    </r>
    <r>
      <rPr>
        <sz val="12"/>
        <color theme="1"/>
        <rFont val="Century Gothic"/>
        <family val="2"/>
      </rPr>
      <t> </t>
    </r>
  </si>
  <si>
    <t>Etat de Droits</t>
  </si>
  <si>
    <t>Promouvoir l'égalité de tous devant la loi et prévenir l'usage arbitraire du pouvoir. Améliorer les cadres juridiques, les constitutions, les lois et règlements ; rédaction et révision législatives et constitutionnelles; réforme juridique; l'intégration des systèmes juridiques formels et informels.</t>
  </si>
  <si>
    <t>Réforme constitutionnelle</t>
  </si>
  <si>
    <t>Mesures qui soutiennent l'amélioration des cadres juridiques, des constitutions, des lois et des réglementations ; rédaction et révision législatives et constitutionnelles; réforme juridique.</t>
  </si>
  <si>
    <t>3.1.2</t>
  </si>
  <si>
    <t>Accès à la justice (y compris les mécanismes informels ou traditionnels)</t>
  </si>
  <si>
    <t>Améliorer l'accès des individus à la justice, en particulier des groupes marginalisés, y compris les personnes déplacées. Comprend l'aide juridique et les conseils; éducation juridique publique; diffusion d'informations sur les droits et les recours en cas d'injustice; campagnes de sensibilisation. Comprend l'accès aux pratiques traditionnelles, autochtones et parajuridiques qui ne relèvent pas du système juridique formel, des médiateurs, des mécanismes alternatifs de règlement des différends, d'arbitrage et de médiation.</t>
  </si>
  <si>
    <t>Performance et indépendance des institutions judiciaires</t>
  </si>
  <si>
    <t>Soutenir la performance et l'indépendance des institutions, systèmes et procédures du secteur de la justice, tant formels qu'informels, y compris les ministères de la justice, de l'intérieur et de l'intérieur. Renforcer la performance des juges et des tribunaux ; services de rédaction juridique; barreaux et associations d'avocats. Y compris les pratiques traditionnelles, autochtones et parajuridiques qui ne relèvent pas du système juridique formel. Mesures visant à renforcer la confiance du public dans les institutions judiciaires.</t>
  </si>
  <si>
    <t>Capacité des institutions judiciaires, y compris les prisons</t>
  </si>
  <si>
    <t>Améliorer la capacité des institutions, des systèmes et des procédures du secteur de la justice, y compris (mais sans s'y limiter) les prisons, par exemple par le biais d'une formation juridique professionnelle ; équipement.</t>
  </si>
  <si>
    <t>Système pénitentiaire</t>
  </si>
  <si>
    <t>Améliorer la capacité des prisons. Soutenir l'amélioration du système pénitentiaire et répondre aux besoins de protection, en soutenant la résilience dans les lieux de détention, y compris les prisons.</t>
  </si>
  <si>
    <t>3.4.2</t>
  </si>
  <si>
    <t xml:space="preserve">Autre </t>
  </si>
  <si>
    <t>Justice transitionnelle, y compris les mécanismes de recherche de la vérité, de responsabilité, de réparation et de garantie de non-répétition</t>
  </si>
  <si>
    <t>Soutenir les arrangements et les institutions de justice transitionnelle, y compris les mécanismes de recherche de la vérité, de responsabilité, de réparation et de garantie de non-répétition.</t>
  </si>
  <si>
    <t>15130/ 15220</t>
  </si>
  <si>
    <t>Protection des civils</t>
  </si>
  <si>
    <r>
      <t xml:space="preserve">Activités visant à protéger les civils contre les dommages physiques, à protéger leur vie et leur dignité, à prévenir la destruction des moyens de subsistance par la violence et les conflits, à créer un environnement propice à la prévention de la violence contre les civils (par exemple, réseaux d'alerte communautaire, force de protection non armée, systèmes de signalement) ; comprend le respect et la responsabilité du droit international humanitaire et du droit des réfugiés applicable. Actions visant à prévenir les déplacements forcés et à protéger les personnes déplacées internes (PDI) et les réfugiés, ainsi que les migrants ( </t>
    </r>
    <r>
      <rPr>
        <i/>
        <sz val="11"/>
        <color theme="1"/>
        <rFont val="Century Gothic"/>
        <family val="2"/>
      </rPr>
      <t xml:space="preserve">voir également la catégorie 5.5 « Retour sûr et durable et (ré) intégration des personnes déplacées internes, des réfugiés et des migrants </t>
    </r>
    <r>
      <rPr>
        <sz val="11"/>
        <color theme="1"/>
        <rFont val="Century Gothic"/>
        <family val="2"/>
      </rPr>
      <t>).</t>
    </r>
  </si>
  <si>
    <t>Droits de l’Homme</t>
  </si>
  <si>
    <t>Soutenir les institutions et mécanismes officiels spécialisés des droits de l'homme aux niveaux universel, régional, national et local dans leurs rôles statutaires de promotion et de protection des droits civils et politiques, économiques, sociaux et culturels tels que définis dans les traités, conventions et pactes internationaux ; traduction des engagements internationaux en matière de droits de l'homme dans la législation nationale; rapports et suivi; dialogue sur les droits de l'homme. Soutenir les défenseurs des droits humains et les ONG de défense des droits humains ; défense des droits de l'homme, activisme, mobilisation; sensibilisation et éducation du public aux droits de l'homme. Programmation des droits de l'homme ciblant des groupes spécifiques, par exemple les enfants, les personnes handicapées, les migrants, les minorités ethniques, religieuses, linguistiques et sexuelles, les peuples autochtones et ceux qui souffrent de discrimination de caste, les victimes de la traite, les victimes de la torture.</t>
  </si>
  <si>
    <t>Discours de haine</t>
  </si>
  <si>
    <t>Programmation des droits de l'homme empêchant ou transformant tout type de communication dans la parole, l'écriture ou le comportement qui attaque ou utilise un langage péjoratif ou discriminatoire en référence à une personne ou à un groupe spécifique en fonction de son identité, par exemple les enfants, les personnes handicapées, les migrants, les personnes ethniques, religieuses , les minorités linguistiques et sexuelles, les peuples autochtones et les personnes souffrant de discrimination de caste, les victimes de la traite, les victimes de la torture. Les interventions peuvent inclure, mais sans s'y limiter, la surveillance et l'analyse des discours de haine ; s'attaquer aux causes profondes, aux moteurs, aux acteurs et aux victimes du discours de haine ; s'engager avec les médias nouveaux et traditionnels ; s'engager dans le plaidoyer; et l'utilisation de l'éducation comme outil pour aborder et contrer le discours de haine.</t>
  </si>
  <si>
    <t>Protection des défenseurs des droits de l'Homme</t>
  </si>
  <si>
    <t>Soutenir les défenseurs des droits humains et les ONG de défense des droits humains.</t>
  </si>
  <si>
    <t>3.7.3</t>
  </si>
  <si>
    <r>
      <t>Fonctions gouvernementales de base</t>
    </r>
    <r>
      <rPr>
        <sz val="12"/>
        <color theme="1"/>
        <rFont val="Century Gothic"/>
        <family val="2"/>
      </rPr>
      <t> </t>
    </r>
  </si>
  <si>
    <t>Centre de coordination gouvernementale et exécutive</t>
  </si>
  <si>
    <t>Soutenir l'administration et le fonctionnement du bureau exécutif. Renforcement des capacités de l'exécutif et du bureau du chef de l'exécutif à tous les niveaux du gouvernement (monarque, gouverneur général, président, premier ministre, gouverneur, maire, etc.).</t>
  </si>
  <si>
    <t>Administration publique de base aux niveaux national et infranational</t>
  </si>
  <si>
    <t>Assistance au renforcement des institutions pour renforcer les principaux systèmes et capacités de gestion du secteur public, y compris la gestion des ressources humaines . Cela comprend le soutien aux ministères et à tous les niveaux de l'administration publique pour la prestation des services publics de base, l'interaction entre les fonctionnaires et la population, y compris l'administration en ligne.</t>
  </si>
  <si>
    <t>Gestion des risques multidimensionnel _ (violence, catastrophes, changement climatique , etc.)</t>
  </si>
  <si>
    <r>
      <t xml:space="preserve">Renforcer la réactivité, la capacité et la capacité des acteurs internationaux, régionaux, nationaux et locaux face aux crises. Soutenir les capacités institutionnelles du gouvernement national et local, des organismes humanitaires spécialisés et des organisations de la société civile pour anticiper, répondre et se remettre de l'impact des risques potentiels, imminents et actuels, des événements dangereux et des situations d'urgence qui constituent des menaces de crise humanitaire ou de déstabilisation sociale/politique. Y compris les systèmes d'alerte précoce, l'analyse et l'évaluation des risques, l'atténuation, la préparation, comme le stockage d'articles d'urgence et la formation et le renforcement des capacités visant à accroître la rapidité et l'efficacité des actions pertinentes en cas de crise </t>
    </r>
    <r>
      <rPr>
        <sz val="11"/>
        <color rgb="FF000000"/>
        <rFont val="Century Gothic"/>
        <family val="2"/>
      </rPr>
      <t xml:space="preserve">( </t>
    </r>
    <r>
      <rPr>
        <i/>
        <sz val="11"/>
        <color rgb="FF000000"/>
        <rFont val="Century Gothic"/>
        <family val="2"/>
      </rPr>
      <t>voir également la catégorie 6.3 "Gestion des ressources naturelles". ressources naturelles et changement climatique »).</t>
    </r>
  </si>
  <si>
    <t>Organisations, institutions, mesures et transparence anti-corruption</t>
  </si>
  <si>
    <t>Soutenir les organisations, institutions et cadres spécialisés pour la prévention et la lutte contre la corruption, les pots-de-vin, le blanchiment d'argent et d'autres aspects du crime organisé, avec ou sans pouvoirs de répression, par exemple les commissions et organes de surveillance anti-corruption, les services spéciaux d'enquête, les institutions et des initiatives de contrôle de l'intégrité et de l'éthique, des ONG spécialisées, d'autres organisations de la société civile et des citoyens directement concernés par la corruption. Sensibilisation de la population, de la société civile, des autorités locales et nationales, formelles et informelles.</t>
  </si>
  <si>
    <t>Crime organisé</t>
  </si>
  <si>
    <t>Soutenir les organisations, institutions et cadres spécialisés dans la prévention et la lutte contre le crime organisé.</t>
  </si>
  <si>
    <t>4.4.2</t>
  </si>
  <si>
    <t>Politique du secteur public et gestion administrative</t>
  </si>
  <si>
    <t>Soutenir le développement et la mise en œuvre des politiques gouvernementales, y compris le soutien aux ministères et à tous les niveaux de l'administration publique. Cela comprend la gestion, la coordination, la planification et la réforme des politiques publiques générales ; développement organisationnel; réforme de la fonction publique; planification, suivi et évaluation du développement.</t>
  </si>
  <si>
    <t>Gestion des finances publiques aux niveaux national et infranational</t>
  </si>
  <si>
    <t>Soutenir la politique et la planification fiscales ; soutien aux ministères des finances; renforcer la responsabilité financière et managériale ; la gestion des dépenses publiques ; améliorer les systèmes de gestion financière; planification budgétaire; relations fiscales intergouvernementales, audit public, dette publique. Y compris la gestion financière des gouvernements locaux et infranationaux.</t>
  </si>
  <si>
    <t>Décentralisation et gouvernance infranationale</t>
  </si>
  <si>
    <t>Processus de décentralisation (y compris les dimensions politiques, administratives et fiscales) ; relations intergouvernementales et fédéralisme; renforcer les départements du gouvernement régional et local, les autorités régionales et locales et leurs associations nationales.</t>
  </si>
  <si>
    <t>Services de base</t>
  </si>
  <si>
    <t>Eau et assainissement</t>
  </si>
  <si>
    <t>politique et gestion administrative du secteur de l'eau ; conservation des ressources en eau; approvisionnement en eau et assainissement; boire de l'eau; la gestion des déchets; l'éducation et la formation dans le domaine de l'approvisionnement en eau et de l'assainissement.</t>
  </si>
  <si>
    <t>Santé</t>
  </si>
  <si>
    <t>Politique de santé et gestion administrative ; éducation médicale, formation, recherche; services médicaux; les soins de santé de base et les infrastructures ; contrôle de maladie; contrôle et traitement de la toxicomanie; santé mentale; politique démographique, soins de santé génésique; éducation à la santé.</t>
  </si>
  <si>
    <t>120/</t>
  </si>
  <si>
    <t>Santé mentale SPS/traumatismes</t>
  </si>
  <si>
    <t>Promotion de programmes et d'interventions qui soutiennent la résilience en matière de santé mentale et de bien-être ; prévention, soins et soutien aux personnes vulnérables au suicide.</t>
  </si>
  <si>
    <t>Éducation</t>
  </si>
  <si>
    <t>Soutenir l'éducation de base des jeunes et des adultes par divers moyens : Politique éducative et gestion administrative ; établissements d'enseignement et formation; l'enseignement primaire pour les jeunes et les adultes ; alimentation scolaire; éducation secondaire; formation professionnelle; éducation tertiaire.</t>
  </si>
  <si>
    <t>Sécurité alimentaire</t>
  </si>
  <si>
    <t>Politique, programmes et activités de sécurité alimentaire ; renforcement des capacités institutionnelles ; politiques, programmes de réduction des pertes/gaspillage alimentaires ; systèmes d'information sur la sécurité alimentaire, collecte de données, statistiques, outils d'analyse, méthodes; mécanisme de coordination et de gouvernance. Programmes et activités de sécurité alimentaire des ménages à court ou à long terme qui améliorent l'accès des ménages à des régimes nutritionnels adéquats et augmentent la résilience des ménages. Aide alimentaire d'urgence, y compris fourniture et distribution de vivres ; espèces et bons pour l'achat de nourriture; interventions nutritionnelles non médicales au profit des personnes touchées par la crise, y compris les réfugiés et les personnes déplacées dans les pays en développement en situation d'urgence. Comprend les frais de logistique.</t>
  </si>
  <si>
    <t>43071/ 43072/ 52010/ 72040</t>
  </si>
  <si>
    <t>Retour sûr et durable et (ré) intégration des personnes déplacées, des réfugiés et des migrants</t>
  </si>
  <si>
    <r>
      <t xml:space="preserve">Aider les personnes déplacées et les réfugiés à s'intégrer dans les communautés d'accueil ; assister les réfugiés dans leur retour sûr, digne, informé et volontaire dans leur pays d'origine ; aider les réfugiés à se réintégrer durablement dans leur pays d'origine ( </t>
    </r>
    <r>
      <rPr>
        <i/>
        <sz val="11"/>
        <color theme="1"/>
        <rFont val="Century Gothic"/>
        <family val="2"/>
      </rPr>
      <t xml:space="preserve">voir aussi les catégories 3.2 « Accès à la justice » et 3.6 « Protection des civils » </t>
    </r>
    <r>
      <rPr>
        <sz val="11"/>
        <color theme="1"/>
        <rFont val="Century Gothic"/>
        <family val="2"/>
      </rPr>
      <t xml:space="preserve">) ; le renforcement des capacités pour une meilleure (ré-)intégration des personnes déplacées ; soutenir les initiatives gouvernementales et non gouvernementales dans ce domaine. Soutenir des solutions durables pour les réfugiés et les déplacés internes. Aider les pays et les communautés à soutenir une migration et une mobilité ordonnées, sûres, régulières et responsables des personnes, y compris </t>
    </r>
    <r>
      <rPr>
        <sz val="11"/>
        <color rgb="FF000000"/>
        <rFont val="Century Gothic"/>
        <family val="2"/>
      </rPr>
      <t>une assistance pour migrants pour leur intégration durable, leur retour et leur réintégration dans leur pays d'origine.</t>
    </r>
  </si>
  <si>
    <t>Revitalisation économique</t>
  </si>
  <si>
    <t>Création d'emplois et moyens de subsistance (par exemple, dans l'agriculture et les travaux publics), en particulier pour les femmes, les jeunes et les anciens combattants démobilisés</t>
  </si>
  <si>
    <r>
      <t xml:space="preserve">Soutenir une politique et une planification de l'emploi sensibles aux conflits et pertinentes pour la consolidation de la paix ; renforcement des capacités institutionnelles et conseils; programmes de création d'emplois et de génération de revenus (par exemple, dans l'agriculture et les travaux publics), contribuant à accroître la résilience; programmes de compétences, formation professionnelle et apprentissage, y compris des activités spécialement conçues pour les besoins des femmes et des groupes vulnérables, tels que les jeunes et les anciens combattants démobilisés. Comprend des programmes sur la micro finance et les coopératives de crédit, etc. ( </t>
    </r>
    <r>
      <rPr>
        <i/>
        <sz val="11"/>
        <color theme="1"/>
        <rFont val="Century Gothic"/>
        <family val="2"/>
      </rPr>
      <t xml:space="preserve">voir aussi la catégorie 2.5 "Désarmement, démobilisation et réintégration (DDR)" </t>
    </r>
    <r>
      <rPr>
        <sz val="11"/>
        <color theme="1"/>
        <rFont val="Century Gothic"/>
        <family val="2"/>
      </rPr>
      <t>)</t>
    </r>
  </si>
  <si>
    <t>Mécanisme de petites subventions</t>
  </si>
  <si>
    <t>Soutenir les programmes de micro-finance, y compris lorsque différentes parties prenantes (y compris les femmes, les jeunes et la société civile) conçoivent des initiatives conjointes avec des responsables gouvernementaux locaux ou nationaux, ou de telles interventions qui établissent ou soutiennent des installations qui agissent comme intermédiaires pour distribuer des financements directs à la base locale organisations ou réseaux, souvent combinés à des efforts de renforcement des capacités.</t>
  </si>
  <si>
    <t>6.1.2</t>
  </si>
  <si>
    <t>Reprise économique grâce à la reprise des entreprises, y compris la chaîne de valeur</t>
  </si>
  <si>
    <r>
      <t>Soutenir la reprise économique, la reprise des entreprises par le biais de politiques du secteur public sensibles aux conflits et de consolidation de la paix et d'un soutien institutionnel à l'environnement des affaires et au climat d'investissement ; offre publique et privée de</t>
    </r>
    <r>
      <rPr>
        <b/>
        <sz val="11"/>
        <color theme="1"/>
        <rFont val="Century Gothic"/>
        <family val="2"/>
      </rPr>
      <t xml:space="preserve"> </t>
    </r>
    <r>
      <rPr>
        <sz val="11"/>
        <color theme="1"/>
        <rFont val="Century Gothic"/>
        <family val="2"/>
      </rPr>
      <t>services de développement des entreprises, y compris le soutien aux organisations privées représentant les entreprises. Soutien direct pour améliorer la capacité de production et la gestion commerciale des micro, petites et moyennes entreprises, y compris la comptabilité, l'audit, les services de conseil, le transfert technologique et le perfectionnement des compétences.</t>
    </r>
  </si>
  <si>
    <t>250/ 320</t>
  </si>
  <si>
    <t>Partenariat public-privé</t>
  </si>
  <si>
    <t>Soutenir la reprise économique, la reprise des entreprises par le biais de politiques du secteur public sensibles aux conflits et de consolidation de la paix et d'un soutien institutionnel à l'environnement des affaires et au climat d'investissement ; fourniture publique et privée de services de développement des entreprises.</t>
  </si>
  <si>
    <t>Financements innovants/mixtes</t>
  </si>
  <si>
    <t>Soutenir les organisations privées représentant les entreprises pour le maintien de la paix. Soutien direct pour améliorer la capacité de production des micro, petites et moyennes entreprises pour la production de dividendes positifs de la paix et la mobilisation de financements supplémentaires pour soutenir la paix et le développement durable dans les pays touchés ou sujets aux conflits.</t>
  </si>
  <si>
    <t>250/320</t>
  </si>
  <si>
    <t>6.2.3</t>
  </si>
  <si>
    <t>Gestion des ressources naturelles (y compris les terres et les industries extractives) et changement climatique</t>
  </si>
  <si>
    <t>Soutenir la gestion durable des ressources naturelles en vue de gérer les conflits et de maintenir la paix : Développement agricole équitable et durable et utilisation des ressources foncières , y compris la réforme agraire et les droits (d'usage) fonciers ; inventaires fonciers, cadastre et systèmes d'information, renforcement des capacités institutionnelles et conseils ; contrôle de la dégradation des sols; amélioration du sol; drainage des zones saturées d'eau; dessalement des sols; arpentage des terres agricoles; bonification des terres; lutte contre l'érosion, lutte contre la désertification. Développement forestier durable, y compris le reboisement, la lutte contre l'érosion et la désertification.</t>
  </si>
  <si>
    <t>durable de l' eau , y compris le développement de la pêche, le développement des bassins fluviaux. Gestion durable des ressources minérales , y compris la politique, la planification et les programmes du secteur minier et minier ; législation minière, cadastre minier, inventaire des ressources minérales, systèmes d'information, transparence ( par exemple sur les concessions, les contrats, les appels d'offres, les revenus, les redevances), renforcement des capacités institutionnelles et conseils ; extraction et traitement des minéraux, infrastructure, technologie, économie, sécurité et gestion de l'environnement.</t>
  </si>
  <si>
    <t>Soutenir les activités liées à l'adaptation et à l'atténuation des impacts du changement climatique en vue de gérer les conflits et de pérenniser la paix.</t>
  </si>
  <si>
    <t>310/ 32210/ 32220</t>
  </si>
  <si>
    <t>Soutenir la gestion durable des ressources naturelles en vue de gérer les conflits et de pérenniser la paix. Politique, planification et programmes du secteur agricole ; aide aux ministères de l'agriculture ; renforcement des capacités institutionnelles et conseils. Santé et gestion animales, ressources génétiques, ressources alimentaires.</t>
  </si>
  <si>
    <t>310/ 31110/ 31195</t>
  </si>
  <si>
    <t>Terre</t>
  </si>
  <si>
    <t>Développement agricole équitable et durable et utilisation des ressources foncières, y compris la réforme agraire et les droits (d'utilisation) des terres ; inventaires fonciers, cadastre et systèmes d'information, renforcement des capacités institutionnelles et conseils ; contrôle de la dégradation des sols; amélioration du sol; drainage des zones gorgées d'eau; dessalement des sols; arpentage des terres agricoles; bonification des terres; lutte contre l'érosion, lutte contre la désertification. Développement forestier durable, y compris le reboisement, la lutte contre l'érosion et la désertification.</t>
  </si>
  <si>
    <t>310/</t>
  </si>
  <si>
    <t>32210/</t>
  </si>
  <si>
    <t>Eau</t>
  </si>
  <si>
    <t>Gestion durable de l'eau, y compris le développement de la pêche, le développement des bassins fluviaux. Politique et gouvernance du secteur de l'eau, y compris la législation, la réglementation, la planification et la gestion ainsi que la gestion transfrontalière de l'eau ; le développement des capacités institutionnelles ; activités d'appui à l'approche de Gestion Intégrée des Ressources en Eau (GIRE).</t>
  </si>
  <si>
    <t>Énergie renouvelable</t>
  </si>
  <si>
    <t>Gestion durable des ressources minérales, y compris la politique, la planification et les programmes du secteur minier et minier ; législation minière, cadastre minier, inventaire des ressources minérales, systèmes d'information, transparence ( par exemple sur les concessions, les contrats, les appels d'offres, les revenus, les redevances), renforcement des capacités institutionnelles et conseils ; extraction et traitement des minéraux, infrastructure, technologie, économie, sécurité et gestion de l'environnement. Programmes de production d'énergie renouvelable.</t>
  </si>
  <si>
    <t>32220/ 23210</t>
  </si>
  <si>
    <t>Adaptation au changement climatique</t>
  </si>
  <si>
    <t>Soutenir les activités liées à l'adaptation et à l'atténuation des impacts du changement climatique en vue de gérer les conflits et de pérenniser la paix. Politique environnementale et gestion administrative ; biodiversité; éducation/formation environnementale; recherche environnementale.</t>
  </si>
  <si>
    <t>Réhabilitation et développement des infrastructures de base</t>
  </si>
  <si>
    <r>
      <t xml:space="preserve">Réhabilitation et développement des infrastructures pour faciliter le relèvement et le renforcement de la résilience et permettre aux populations de retrouver leurs moyens de subsistance à la suite d'une situation d'urgence : restauration des infrastructures et installations essentielles préexistantes et construction (par exemple, routes, ponts, irrigation, eau et assainissement, abris, santé soins, éducation). Inclut </t>
    </r>
    <r>
      <rPr>
        <sz val="11"/>
        <color rgb="FF000000"/>
        <rFont val="Century Gothic"/>
        <family val="2"/>
      </rPr>
      <t xml:space="preserve">la reconstruction à plus long terme (« mieux reconstruire ») ou la construction de nouvelles infrastructures ( </t>
    </r>
    <r>
      <rPr>
        <i/>
        <sz val="11"/>
        <color rgb="FF000000"/>
        <rFont val="Century Gothic"/>
        <family val="2"/>
      </rPr>
      <t xml:space="preserve">voir également les catégories 5.1 « Eau et assainissement », 5.2 « Santé », 5.3 « Éducation » et d'autres catégories pour les secteurs concernés </t>
    </r>
    <r>
      <rPr>
        <sz val="11"/>
        <color rgb="FF000000"/>
        <rFont val="Century Gothic"/>
        <family val="2"/>
      </rPr>
      <t>).</t>
    </r>
  </si>
  <si>
    <t>73010 (et autres secteurs concernés)</t>
  </si>
  <si>
    <t>[1]Les codes SNPC OCDE/DAC surlignés en vert correspondent complètement aux codes PBSO, tandis que ceux surlignés en jaune correspondent partiellement. Pour les champs rouges, il n'y a pas de code SNPC OCDE/DAC correspondant pour la priorité de consolidation de la paix.</t>
  </si>
  <si>
    <t>Description</t>
  </si>
  <si>
    <t>Budget total alloué aux Priorités de consolidation de la Paix (PCP) /SG Dashboard Code</t>
  </si>
  <si>
    <t>PCP %</t>
  </si>
  <si>
    <t>PCP  %</t>
  </si>
  <si>
    <t>Total alloué aux PCP</t>
  </si>
  <si>
    <t>Domaine</t>
  </si>
  <si>
    <t xml:space="preserve">La participation et la représentation des femmes et des jeunes filles dans les instances de prise de décision au niveau local et national sont renforcées pendant et après la transition. </t>
  </si>
  <si>
    <t xml:space="preserve">Le leadership de 2 000 femmes et jeunes filles engagées en politique et dans la société civile, y compris du CNT ainsi que leurs organisations est renforcé. </t>
  </si>
  <si>
    <t>Former 2000 femmes et jeunes filles sur le leadership transformationnel et la gestion des organisations, l’égalité de genre, droits des femmes et compétences de vie courante, la prise de parole en public, le développement personnel et professionnel, la citoyenneté, la prévention et la gestion des conflits.</t>
  </si>
  <si>
    <t xml:space="preserve">Mettre en place et opérationnaliser un système de mentorat/coaching pour développer le leadership des jeunes filles de 18 à 35 ans en vue de leur participation à la vie sociopolitique et économique </t>
  </si>
  <si>
    <t xml:space="preserve">Une plateforme nationale constituée de réseaux et organisations des femmes et filles jouant un rôle fédérateur des femmes de toute sensibilité confondue est mise en place. </t>
  </si>
  <si>
    <t xml:space="preserve">Organiser des consultations régionales et nationale pour la mise en place d’une plateforme nationale des femmes et contribuer à l’élaboration des lois pendant la Transition ;
</t>
  </si>
  <si>
    <t xml:space="preserve">Mettre en place une plateforme de réseaux et organisations de femmes et jeunes filles de toutes tendances sociopolitiques et sectorielles (milieu rural/urbain, prise en compte des personnes vivant avec le handicap). 
</t>
  </si>
  <si>
    <t>Doter la plateforme en équipements et en outils de gestion.</t>
  </si>
  <si>
    <t xml:space="preserve">Former et doter 100 jeunes filles et femmes membres de la plateforme des femmes en numérique et outils informatiques. </t>
  </si>
  <si>
    <t xml:space="preserve">Doter la plateforme d’une vitrine digitale interactive de suivi des conditions des femmes en Guinée </t>
  </si>
  <si>
    <t xml:space="preserve"> Faciliter les rencontres d’échanges d’expériences au niveau sous régional, régional et international.</t>
  </si>
  <si>
    <t xml:space="preserve">La participation des femmes à toutes les étapes du processus de la transition est renforcée.
</t>
  </si>
  <si>
    <t xml:space="preserve">Former les femmes et jeunes filles candidates pour les futures élections locales, nationales en communication, marketing politique et développement d’un programme politique sensible à la non-violence. </t>
  </si>
  <si>
    <t>Sensibiliser et renforcer les capacités des membres (femmes et hommes) des instances de transition (CNT) et des parti politiques sur la participation politique des femmes, jeunes filles, la parité, l’égalité de genre, etc.</t>
  </si>
  <si>
    <t xml:space="preserve">Appuyer une caravane des femmes conseillères du CNT pour des visites in situ auprès des femmes en milieu rural
</t>
  </si>
  <si>
    <t xml:space="preserve">Les capacités des femmes et jeunes filles membres des organes dirigeants de la transition et de la société civile sont renforcées en matière de plaidoyer pour des allocations budgétaires sensibles au genre </t>
  </si>
  <si>
    <t xml:space="preserve">Former les membres du CNT, les services genre, les BSD, les DAF des départements ministériels sur la budgétisation sensible au genre et conduire des audits genre </t>
  </si>
  <si>
    <t xml:space="preserve"> Appuyer l’actualisation et la vulgarisation du plan stratégique national de la résolution 1325 </t>
  </si>
  <si>
    <t xml:space="preserve">Les femmes et les jeunes filles contribuent à l’instauration d’un climat de confiance, de cohésion sociale et la culture de non-violence autour des initiatives communautaires d’autonomisation contribuant à la consolidation de la paix. </t>
  </si>
  <si>
    <t>100 réseaux et associations de femmes et de jeunes filles sont renforcées en   capacité des prévention et résolution de conflits, en culture de la citoyenneté et d’autonomisation</t>
  </si>
  <si>
    <t xml:space="preserve">Soutenir les initiatives d’alerte précoce portées par les réseaux de femmes en milieu communautaire. </t>
  </si>
  <si>
    <t>Appuyer 24 groupements de femmes et de jeunes filles sur leurs activités socio-économiques sensibles à la consolidation de la paix dans les 8 régions administratives</t>
  </si>
  <si>
    <t xml:space="preserve">Former les leaders communautaires et les communicateurs traditionnels et modernes sur la résolution 1325 et connexes, conventions et instruments juridiques relatifs aux droits des femmes, signés et ratifiés par la Guinée  et soutenir la mise en œuvre des activités de consolidation de la paix issues de leur plan d'actions 
</t>
  </si>
  <si>
    <t>Organiser des campagnes d’information, de sensibilisation et de communication sur la non-violence, la culture de la paix, et la cohésion sociale dans les 8 régions administratives</t>
  </si>
  <si>
    <t xml:space="preserve">Les 8 structures régionales de veille sensibles au genre pour la paix et la cohésion sociale sont mises en place et fonctionnelles </t>
  </si>
  <si>
    <t xml:space="preserve">Redynamiser les structures de veille pour la paix et la sécurité dans les 8 régions administratives du pays.
</t>
  </si>
  <si>
    <t xml:space="preserve">Organiser 1 000 dialogues communautaires sur la participation des femmes à la transition, la paix, le leadership des fémininfemmes et les violences à l’égard des femmes dans les 7 régions administratives de la Guinée. </t>
  </si>
  <si>
    <t xml:space="preserve">les violences faites aux femmes et jeunes /filles en politique et aux organisations de défense des droits des femmes et des jeunes filles sont réduites. 
</t>
  </si>
  <si>
    <t>Les organes de la transition, les partis politiques, les leaders communautaires, les forces de défense et de sécurité les acteurs de la justice, les hommes/femmes et les jeunes garçons/filles sont informés et sensibilisés s’engagent sdans la lutte contre ur les conséquences dles violences et des stéréotypes à l’égard des femmes en politique et celles impliquéesengagées dans la défense des droits des femmes ainsi que de la jeune fille..</t>
  </si>
  <si>
    <t xml:space="preserve">Informer et sensibiliser les partis politiques, les leaders communautaires, les hommes/femmes et les jeunes garçons/filles sur les avantages et les dangers de l’utilisation des réseaux sociaux, l’info et l’intox </t>
  </si>
  <si>
    <t xml:space="preserve">Faire un plaidoyer  à l’endroit des partis politiques et des autorités de la transition  pour la prise en compte sur lesdes  droits de la femme et de la fille en politique, le maintien et le respect du quota d’au moins 30% </t>
  </si>
  <si>
    <t xml:space="preserve">Les femmes en politique et celles engagées dans la défense des droits de la femme et de la jeune fille sont outillées pour renforcer leur résilience face aux stéréotypes </t>
  </si>
  <si>
    <t>Actualiser le répertoire des femmes en politique et les outiller sur leurs droits, les potentielles violences, les techniques de communication et le leadership politique</t>
  </si>
  <si>
    <t xml:space="preserve">Appuyer les organisations de défense des droits de la femme dans les actions de communication et de monitoring des violations des droits de la femme, y compris celle en politique pendant la transition.
</t>
  </si>
  <si>
    <t xml:space="preserve">Renforcer les capacités techniques des dispositifs de protection et de promotion des droits de la femme existant, y compris les violences faites à la femme en politique </t>
  </si>
  <si>
    <t xml:space="preserve">Réaliser des émissions radio et télé et des capsules de vidéos sur les droits des femmes et des jeunes filles, les violences faites à leur égard ainsi que les voies de recours
</t>
  </si>
  <si>
    <t>1 coordonnatrice (UNFPA) partiellement à la charge du projet,  
2 Projets staffs à temps plein : 100%
- Un(e) Expert-e National-e (NPSA9) au compte du PNUD 
 - 1 Chargé-e de projet (UNICEF) ,                 3 VNU  nationaux (UNFPA) 
1 coordonnateur-trice ,                        2 chargé-e-s projet ( 1SB4 PNUD et 1 UNICEF)   3 VNU nationaux</t>
  </si>
  <si>
    <t xml:space="preserve">Fournitures et autres materiels du bureau (Forfait) (ordinateur portable, appareil photo numérique ,  vidéoprojecteur) 
'Équipement, véhicules et mobilier (compte tenu de la dépréciation);
'Frais généraux de fonctionnement et autres coûts directs (Locaux                  
VSAT                  
Sécurité
Assurance
Autres charges communes)
</t>
  </si>
  <si>
    <t xml:space="preserve">Suivi &amp; Evaluation des activités du projet </t>
  </si>
  <si>
    <t xml:space="preserve">Evaluation finale du projet par une cabinet indépendant </t>
  </si>
  <si>
    <t>la formation aborde l'égalité de genre</t>
  </si>
  <si>
    <t>prise en compte de leurs préoccupations et renforcement du pouvoir d'action des femmes</t>
  </si>
  <si>
    <t>cadre de concertation, de consultation, de protection, d'orientation et d'encadrement des femmes et filles de Guinée</t>
  </si>
  <si>
    <t>fait la prmotion des compétences féminines et permettrat de résoudre de représentation et de participation</t>
  </si>
  <si>
    <t>liée au conseil national des femmes et filles de Guinée</t>
  </si>
  <si>
    <t>résout l'handicap lié à l'utilisation du numériques et des nouvelles qui est de nos jours dominées par les hommes</t>
  </si>
  <si>
    <t>promotion de la participation et de la représentation des femmes dans les instaces de gouvernance et de prise de decison</t>
  </si>
  <si>
    <t>prise en compte de leurs préoccupations et besoins spéciques des femmes ou des hommes dans les budgets</t>
  </si>
  <si>
    <t>promotion de la participation et de la représentation des femmes dans les mission de prévention et gestions de conflits permettant de prendre les mesures adéquates pour les femmes les plus vulnérables dans des situation d'instabilité</t>
  </si>
  <si>
    <t xml:space="preserve">Les structures d’alerte précoce sont conçues de manière à garantir une représentation des femmes. En garantissant leur présence dans les structures d’alerte précoce, on reconnaît leur rôle et leur expertise, et on leur donne la possibilité de faire entendre leurs priorités et besoins spécifiques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</si>
</sst>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_(&quot;$&quot;* #,##0_);_(&quot;$&quot;* \(#,##0\);_(&quot;$&quot;* &quot;-&quot;??_);_(@_)"/>
  </numFmts>
  <fonts count="44" x14ac:knownFonts="1">
    <font>
      <sz val="11"/>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sz val="11"/>
      <color theme="1"/>
      <name val="Calibri"/>
      <family val="2"/>
      <scheme val="minor"/>
    </font>
    <font>
      <sz val="12"/>
      <color theme="1"/>
      <name val="Calibri"/>
      <family val="2"/>
      <scheme val="minor"/>
    </font>
    <font>
      <sz val="12"/>
      <color theme="1"/>
      <name val="Calibri"/>
      <family val="2"/>
    </font>
    <font>
      <b/>
      <sz val="12"/>
      <color theme="1"/>
      <name val="Calibri"/>
      <family val="2"/>
    </font>
    <font>
      <sz val="11"/>
      <color rgb="FFFF0000"/>
      <name val="Calibri"/>
      <family val="2"/>
      <scheme val="minor"/>
    </font>
    <font>
      <b/>
      <sz val="12"/>
      <color rgb="FFFF0000"/>
      <name val="Calibri"/>
      <family val="2"/>
      <scheme val="minor"/>
    </font>
    <font>
      <sz val="12"/>
      <color rgb="FFFF0000"/>
      <name val="Calibri"/>
      <family val="2"/>
      <scheme val="minor"/>
    </font>
    <font>
      <b/>
      <sz val="28"/>
      <color theme="1"/>
      <name val="Calibri"/>
      <family val="2"/>
      <scheme val="minor"/>
    </font>
    <font>
      <b/>
      <sz val="20"/>
      <color theme="1"/>
      <name val="Calibri"/>
      <family val="2"/>
      <scheme val="minor"/>
    </font>
    <font>
      <b/>
      <sz val="36"/>
      <color theme="1"/>
      <name val="Calibri"/>
      <family val="2"/>
      <scheme val="minor"/>
    </font>
    <font>
      <sz val="36"/>
      <color theme="1"/>
      <name val="Calibri"/>
      <family val="2"/>
      <scheme val="minor"/>
    </font>
    <font>
      <sz val="9"/>
      <color theme="1"/>
      <name val="Calibri"/>
      <family val="2"/>
      <scheme val="minor"/>
    </font>
    <font>
      <sz val="11"/>
      <name val="Calibri"/>
      <family val="2"/>
      <scheme val="minor"/>
    </font>
    <font>
      <b/>
      <sz val="24"/>
      <color rgb="FF00B0F0"/>
      <name val="Calibri"/>
      <family val="2"/>
      <scheme val="minor"/>
    </font>
    <font>
      <b/>
      <u/>
      <sz val="18"/>
      <color theme="1"/>
      <name val="Calibri"/>
      <family val="2"/>
      <scheme val="minor"/>
    </font>
    <font>
      <sz val="14"/>
      <color theme="1"/>
      <name val="Calibri"/>
      <family val="2"/>
      <scheme val="minor"/>
    </font>
    <font>
      <i/>
      <sz val="14"/>
      <color theme="1"/>
      <name val="Calibri"/>
      <family val="2"/>
      <scheme val="minor"/>
    </font>
    <font>
      <b/>
      <sz val="14"/>
      <color theme="1"/>
      <name val="Calibri"/>
      <family val="2"/>
      <scheme val="minor"/>
    </font>
    <font>
      <b/>
      <u/>
      <sz val="14"/>
      <color theme="1"/>
      <name val="Calibri"/>
      <family val="2"/>
      <scheme val="minor"/>
    </font>
    <font>
      <b/>
      <sz val="11"/>
      <color rgb="FF000000"/>
      <name val="Calibri"/>
      <family val="2"/>
      <scheme val="minor"/>
    </font>
    <font>
      <b/>
      <sz val="11"/>
      <color rgb="FFFF0000"/>
      <name val="Calibri"/>
      <family val="2"/>
      <scheme val="minor"/>
    </font>
    <font>
      <b/>
      <sz val="11"/>
      <color theme="1"/>
      <name val="Calibri"/>
      <family val="2"/>
    </font>
    <font>
      <b/>
      <sz val="11"/>
      <color rgb="FF000000"/>
      <name val="Calibri"/>
      <family val="2"/>
    </font>
    <font>
      <b/>
      <sz val="11"/>
      <color rgb="FFFF0000"/>
      <name val="Calibri"/>
      <family val="2"/>
    </font>
    <font>
      <u/>
      <sz val="11"/>
      <color theme="10"/>
      <name val="Calibri"/>
      <family val="2"/>
      <scheme val="minor"/>
    </font>
    <font>
      <sz val="10"/>
      <color rgb="FF000000"/>
      <name val="Arial"/>
      <family val="2"/>
    </font>
    <font>
      <b/>
      <sz val="12"/>
      <color rgb="FF000000"/>
      <name val="Century Gothic"/>
      <family val="2"/>
    </font>
    <font>
      <b/>
      <sz val="12"/>
      <color theme="1"/>
      <name val="Century Gothic"/>
      <family val="2"/>
    </font>
    <font>
      <sz val="11"/>
      <color theme="1"/>
      <name val="Century Gothic"/>
      <family val="2"/>
    </font>
    <font>
      <b/>
      <sz val="11"/>
      <color theme="1"/>
      <name val="Century Gothic"/>
      <family val="2"/>
    </font>
    <font>
      <sz val="11"/>
      <color rgb="FF000000"/>
      <name val="Century Gothic"/>
      <family val="2"/>
    </font>
    <font>
      <i/>
      <sz val="11"/>
      <color theme="1"/>
      <name val="Century Gothic"/>
      <family val="2"/>
    </font>
    <font>
      <i/>
      <sz val="9"/>
      <color theme="1"/>
      <name val="Century Gothic"/>
      <family val="2"/>
    </font>
    <font>
      <i/>
      <sz val="9"/>
      <color rgb="FF000000"/>
      <name val="Century Gothic"/>
      <family val="2"/>
    </font>
    <font>
      <i/>
      <sz val="10"/>
      <color theme="1"/>
      <name val="Century Gothic"/>
      <family val="2"/>
    </font>
    <font>
      <sz val="12"/>
      <color theme="1"/>
      <name val="Century Gothic"/>
      <family val="2"/>
    </font>
    <font>
      <i/>
      <sz val="11"/>
      <color rgb="FF000000"/>
      <name val="Century Gothic"/>
      <family val="2"/>
    </font>
    <font>
      <b/>
      <sz val="11"/>
      <color rgb="FF000000"/>
      <name val="Century Gothic"/>
      <family val="2"/>
    </font>
    <font>
      <sz val="12"/>
      <color theme="1"/>
      <name val="Calibri"/>
    </font>
    <font>
      <sz val="12"/>
      <color theme="1"/>
      <name val="Times New Roman"/>
    </font>
  </fonts>
  <fills count="1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70AD47"/>
        <bgColor indexed="64"/>
      </patternFill>
    </fill>
    <fill>
      <patternFill patternType="solid">
        <fgColor rgb="FFFFC000"/>
        <bgColor indexed="64"/>
      </patternFill>
    </fill>
    <fill>
      <patternFill patternType="solid">
        <fgColor rgb="FFFF00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0"/>
        <bgColor theme="0"/>
      </patternFill>
    </fill>
  </fills>
  <borders count="59">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5">
    <xf numFmtId="0" fontId="0" fillId="0" borderId="0"/>
    <xf numFmtId="164" fontId="4" fillId="0" borderId="0" applyFont="0" applyFill="0" applyBorder="0" applyAlignment="0" applyProtection="0"/>
    <xf numFmtId="9" fontId="4" fillId="0" borderId="0" applyFont="0" applyFill="0" applyBorder="0" applyAlignment="0" applyProtection="0"/>
    <xf numFmtId="0" fontId="28" fillId="0" borderId="0" applyNumberFormat="0" applyFill="0" applyBorder="0" applyAlignment="0" applyProtection="0"/>
    <xf numFmtId="0" fontId="4" fillId="0" borderId="0"/>
  </cellStyleXfs>
  <cellXfs count="349">
    <xf numFmtId="0" fontId="0" fillId="0" borderId="0" xfId="0"/>
    <xf numFmtId="0" fontId="5" fillId="0" borderId="0" xfId="0" applyFont="1" applyAlignment="1">
      <alignment vertical="center" wrapText="1"/>
    </xf>
    <xf numFmtId="0" fontId="2" fillId="0" borderId="0" xfId="0" applyFont="1" applyAlignment="1">
      <alignment vertical="center" wrapText="1"/>
    </xf>
    <xf numFmtId="0" fontId="2" fillId="0" borderId="0" xfId="0" applyFont="1" applyAlignment="1" applyProtection="1">
      <alignment vertical="center" wrapText="1"/>
      <protection locked="0"/>
    </xf>
    <xf numFmtId="0" fontId="5" fillId="0" borderId="0" xfId="0" applyFont="1" applyAlignment="1" applyProtection="1">
      <alignment vertical="center" wrapText="1"/>
      <protection locked="0"/>
    </xf>
    <xf numFmtId="0" fontId="6" fillId="0" borderId="0" xfId="0" applyFont="1" applyAlignment="1">
      <alignment vertical="center" wrapText="1"/>
    </xf>
    <xf numFmtId="0" fontId="2" fillId="3" borderId="0" xfId="0" applyFont="1" applyFill="1" applyAlignment="1">
      <alignment vertical="center" wrapText="1"/>
    </xf>
    <xf numFmtId="164" fontId="2" fillId="0" borderId="0" xfId="0" applyNumberFormat="1" applyFont="1" applyAlignment="1">
      <alignment vertical="center" wrapText="1"/>
    </xf>
    <xf numFmtId="0" fontId="2" fillId="2" borderId="12" xfId="0" applyFont="1" applyFill="1" applyBorder="1" applyAlignment="1">
      <alignment vertical="center" wrapText="1"/>
    </xf>
    <xf numFmtId="164" fontId="5" fillId="3" borderId="0" xfId="1" applyFont="1" applyFill="1" applyBorder="1" applyAlignment="1" applyProtection="1">
      <alignment horizontal="center" vertical="center" wrapText="1"/>
      <protection locked="0"/>
    </xf>
    <xf numFmtId="0" fontId="5" fillId="3" borderId="0" xfId="0" applyFont="1" applyFill="1" applyAlignment="1" applyProtection="1">
      <alignment vertical="center" wrapText="1"/>
      <protection locked="0"/>
    </xf>
    <xf numFmtId="0" fontId="5" fillId="3" borderId="0" xfId="0" applyFont="1" applyFill="1" applyAlignment="1" applyProtection="1">
      <alignment horizontal="left" vertical="top" wrapText="1"/>
      <protection locked="0"/>
    </xf>
    <xf numFmtId="0" fontId="5" fillId="3" borderId="0" xfId="0" applyFont="1" applyFill="1" applyAlignment="1">
      <alignment horizontal="center" vertical="center" wrapText="1"/>
    </xf>
    <xf numFmtId="0" fontId="2" fillId="3" borderId="0" xfId="0" applyFont="1" applyFill="1" applyAlignment="1" applyProtection="1">
      <alignment vertical="center" wrapText="1"/>
      <protection locked="0"/>
    </xf>
    <xf numFmtId="0" fontId="5" fillId="3" borderId="0" xfId="0" applyFont="1" applyFill="1" applyAlignment="1">
      <alignment vertical="center" wrapText="1"/>
    </xf>
    <xf numFmtId="0" fontId="5" fillId="3" borderId="3" xfId="0" applyFont="1" applyFill="1" applyBorder="1" applyAlignment="1" applyProtection="1">
      <alignment vertical="center" wrapText="1"/>
      <protection locked="0"/>
    </xf>
    <xf numFmtId="0" fontId="5" fillId="0" borderId="3" xfId="0" applyFont="1" applyBorder="1" applyAlignment="1" applyProtection="1">
      <alignment horizontal="left" vertical="top" wrapText="1"/>
      <protection locked="0"/>
    </xf>
    <xf numFmtId="164" fontId="10" fillId="0" borderId="0" xfId="1" applyFont="1" applyFill="1" applyBorder="1" applyAlignment="1" applyProtection="1">
      <alignment vertical="center" wrapText="1"/>
    </xf>
    <xf numFmtId="164" fontId="5" fillId="0" borderId="3" xfId="1" applyFont="1" applyBorder="1" applyAlignment="1" applyProtection="1">
      <alignment horizontal="center" vertical="center" wrapText="1"/>
      <protection locked="0"/>
    </xf>
    <xf numFmtId="164" fontId="5" fillId="3" borderId="3" xfId="1" applyFont="1" applyFill="1" applyBorder="1" applyAlignment="1" applyProtection="1">
      <alignment horizontal="center" vertical="center" wrapText="1"/>
      <protection locked="0"/>
    </xf>
    <xf numFmtId="164" fontId="2" fillId="2" borderId="3" xfId="1" applyFont="1" applyFill="1" applyBorder="1" applyAlignment="1" applyProtection="1">
      <alignment horizontal="center" vertical="center" wrapText="1"/>
    </xf>
    <xf numFmtId="0" fontId="7" fillId="2" borderId="8" xfId="0" applyFont="1" applyFill="1" applyBorder="1" applyAlignment="1">
      <alignment vertical="center" wrapText="1"/>
    </xf>
    <xf numFmtId="164" fontId="7" fillId="3" borderId="0" xfId="1" applyFont="1" applyFill="1" applyBorder="1" applyAlignment="1" applyProtection="1">
      <alignment vertical="center" wrapText="1"/>
    </xf>
    <xf numFmtId="164" fontId="2" fillId="2" borderId="5" xfId="1" applyFont="1" applyFill="1" applyBorder="1" applyAlignment="1" applyProtection="1">
      <alignment horizontal="center" vertical="center" wrapText="1"/>
    </xf>
    <xf numFmtId="164" fontId="5" fillId="3" borderId="0" xfId="1" applyFont="1" applyFill="1" applyBorder="1" applyAlignment="1" applyProtection="1">
      <alignment vertical="center" wrapText="1"/>
    </xf>
    <xf numFmtId="164" fontId="5" fillId="3" borderId="0" xfId="1" applyFont="1" applyFill="1" applyBorder="1" applyAlignment="1" applyProtection="1">
      <alignment vertical="center" wrapText="1"/>
      <protection locked="0"/>
    </xf>
    <xf numFmtId="164" fontId="2" fillId="2" borderId="3" xfId="1" applyFont="1" applyFill="1" applyBorder="1" applyAlignment="1">
      <alignment vertical="center" wrapText="1"/>
    </xf>
    <xf numFmtId="0" fontId="2" fillId="2" borderId="3" xfId="0" applyFont="1" applyFill="1" applyBorder="1" applyAlignment="1">
      <alignment horizontal="center" vertical="center" wrapText="1"/>
    </xf>
    <xf numFmtId="0" fontId="2" fillId="2" borderId="8" xfId="0" applyFont="1" applyFill="1" applyBorder="1" applyAlignment="1">
      <alignment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164" fontId="5" fillId="0" borderId="3" xfId="1" applyFont="1" applyBorder="1" applyAlignment="1" applyProtection="1">
      <alignment vertical="center" wrapText="1"/>
      <protection locked="0"/>
    </xf>
    <xf numFmtId="0" fontId="7" fillId="2" borderId="8" xfId="0" applyFont="1" applyFill="1" applyBorder="1" applyAlignment="1" applyProtection="1">
      <alignment vertical="center" wrapText="1"/>
      <protection locked="0"/>
    </xf>
    <xf numFmtId="164" fontId="2" fillId="3" borderId="0" xfId="0" applyNumberFormat="1" applyFont="1" applyFill="1" applyAlignment="1">
      <alignment vertical="center" wrapText="1"/>
    </xf>
    <xf numFmtId="0" fontId="0" fillId="3" borderId="0" xfId="0" applyFill="1" applyAlignment="1">
      <alignment horizontal="center" vertical="center" wrapText="1"/>
    </xf>
    <xf numFmtId="0" fontId="13" fillId="0" borderId="0" xfId="0" applyFont="1" applyAlignment="1">
      <alignment wrapText="1"/>
    </xf>
    <xf numFmtId="0" fontId="14" fillId="0" borderId="0" xfId="0" applyFont="1" applyAlignment="1">
      <alignment wrapText="1"/>
    </xf>
    <xf numFmtId="0" fontId="0" fillId="0" borderId="0" xfId="0" applyAlignment="1">
      <alignment wrapText="1"/>
    </xf>
    <xf numFmtId="0" fontId="0" fillId="3" borderId="0" xfId="0" applyFill="1" applyAlignment="1">
      <alignment wrapText="1"/>
    </xf>
    <xf numFmtId="0" fontId="0" fillId="0" borderId="0" xfId="0" applyAlignment="1">
      <alignment horizontal="center" wrapText="1"/>
    </xf>
    <xf numFmtId="0" fontId="2" fillId="0" borderId="0" xfId="0" applyFont="1" applyAlignment="1">
      <alignment horizontal="center" vertical="center" wrapText="1"/>
    </xf>
    <xf numFmtId="9" fontId="2" fillId="3" borderId="0" xfId="2" applyFont="1" applyFill="1" applyBorder="1" applyAlignment="1">
      <alignment wrapText="1"/>
    </xf>
    <xf numFmtId="0" fontId="3" fillId="3" borderId="0" xfId="0" applyFont="1" applyFill="1" applyAlignment="1">
      <alignment horizontal="center" vertical="center" wrapText="1"/>
    </xf>
    <xf numFmtId="164" fontId="2" fillId="3" borderId="0" xfId="2" applyNumberFormat="1" applyFont="1" applyFill="1" applyBorder="1" applyAlignment="1">
      <alignment wrapText="1"/>
    </xf>
    <xf numFmtId="0" fontId="5" fillId="3" borderId="3" xfId="0" applyFont="1" applyFill="1" applyBorder="1" applyAlignment="1" applyProtection="1">
      <alignment horizontal="left" vertical="top" wrapText="1"/>
      <protection locked="0"/>
    </xf>
    <xf numFmtId="0" fontId="9" fillId="0" borderId="0" xfId="0" applyFont="1" applyAlignment="1">
      <alignment horizontal="center" vertical="center" wrapText="1"/>
    </xf>
    <xf numFmtId="0" fontId="2" fillId="3" borderId="0" xfId="0" applyFont="1" applyFill="1" applyAlignment="1">
      <alignment horizontal="left" wrapText="1"/>
    </xf>
    <xf numFmtId="164" fontId="2" fillId="0" borderId="0" xfId="1" applyFont="1" applyFill="1" applyBorder="1" applyAlignment="1" applyProtection="1">
      <alignment vertical="center" wrapText="1"/>
    </xf>
    <xf numFmtId="164" fontId="5" fillId="0" borderId="0" xfId="1" applyFont="1" applyFill="1" applyBorder="1" applyAlignment="1" applyProtection="1">
      <alignment horizontal="center" vertical="center" wrapText="1"/>
    </xf>
    <xf numFmtId="164" fontId="2" fillId="0" borderId="0" xfId="1" applyFont="1" applyFill="1" applyBorder="1" applyAlignment="1" applyProtection="1">
      <alignment horizontal="center" vertical="center" wrapText="1"/>
    </xf>
    <xf numFmtId="0" fontId="6" fillId="2" borderId="3" xfId="0" applyFont="1" applyFill="1" applyBorder="1" applyAlignment="1">
      <alignment vertical="center" wrapText="1"/>
    </xf>
    <xf numFmtId="0" fontId="6" fillId="2" borderId="3" xfId="0" applyFont="1" applyFill="1" applyBorder="1" applyAlignment="1" applyProtection="1">
      <alignment vertical="center" wrapText="1"/>
      <protection locked="0"/>
    </xf>
    <xf numFmtId="0" fontId="5" fillId="0" borderId="0" xfId="0" applyFont="1" applyAlignment="1">
      <alignment wrapText="1"/>
    </xf>
    <xf numFmtId="0" fontId="5" fillId="3" borderId="0" xfId="0" applyFont="1" applyFill="1" applyAlignment="1">
      <alignment wrapText="1"/>
    </xf>
    <xf numFmtId="164" fontId="2" fillId="4" borderId="3" xfId="1" applyFont="1" applyFill="1" applyBorder="1" applyAlignment="1" applyProtection="1">
      <alignment wrapText="1"/>
    </xf>
    <xf numFmtId="164" fontId="5" fillId="3" borderId="0" xfId="0" applyNumberFormat="1" applyFont="1" applyFill="1" applyAlignment="1">
      <alignment vertical="center" wrapText="1"/>
    </xf>
    <xf numFmtId="164" fontId="2" fillId="0" borderId="0" xfId="0" applyNumberFormat="1" applyFont="1" applyAlignment="1">
      <alignment wrapText="1"/>
    </xf>
    <xf numFmtId="164" fontId="6" fillId="0" borderId="0" xfId="1" applyFont="1" applyFill="1" applyBorder="1" applyAlignment="1">
      <alignment horizontal="right" vertical="center" wrapText="1"/>
    </xf>
    <xf numFmtId="0" fontId="2" fillId="2" borderId="38" xfId="0" applyFont="1" applyFill="1" applyBorder="1" applyAlignment="1">
      <alignment horizontal="center" wrapText="1"/>
    </xf>
    <xf numFmtId="164" fontId="2" fillId="2" borderId="3" xfId="0" applyNumberFormat="1" applyFont="1" applyFill="1" applyBorder="1" applyAlignment="1">
      <alignment wrapText="1"/>
    </xf>
    <xf numFmtId="0" fontId="6" fillId="2" borderId="38" xfId="0" applyFont="1" applyFill="1" applyBorder="1" applyAlignment="1">
      <alignment vertical="center" wrapText="1"/>
    </xf>
    <xf numFmtId="164" fontId="2" fillId="2" borderId="38" xfId="0" applyNumberFormat="1" applyFont="1" applyFill="1" applyBorder="1" applyAlignment="1">
      <alignment wrapText="1"/>
    </xf>
    <xf numFmtId="0" fontId="2" fillId="2" borderId="13" xfId="0" applyFont="1" applyFill="1" applyBorder="1" applyAlignment="1">
      <alignment horizontal="left" wrapText="1"/>
    </xf>
    <xf numFmtId="164" fontId="2" fillId="2" borderId="13" xfId="0" applyNumberFormat="1" applyFont="1" applyFill="1" applyBorder="1" applyAlignment="1">
      <alignment horizontal="center" wrapText="1"/>
    </xf>
    <xf numFmtId="164" fontId="2" fillId="2" borderId="13" xfId="0" applyNumberFormat="1" applyFont="1" applyFill="1" applyBorder="1" applyAlignment="1">
      <alignment wrapText="1"/>
    </xf>
    <xf numFmtId="164" fontId="2" fillId="4" borderId="3" xfId="1" applyFont="1" applyFill="1" applyBorder="1" applyAlignment="1">
      <alignment wrapText="1"/>
    </xf>
    <xf numFmtId="164" fontId="2" fillId="3" borderId="4" xfId="1" applyFont="1" applyFill="1" applyBorder="1" applyAlignment="1" applyProtection="1">
      <alignment wrapText="1"/>
    </xf>
    <xf numFmtId="164" fontId="2" fillId="3" borderId="1" xfId="1" applyFont="1" applyFill="1" applyBorder="1" applyAlignment="1">
      <alignment wrapText="1"/>
    </xf>
    <xf numFmtId="164" fontId="2" fillId="3" borderId="2" xfId="0" applyNumberFormat="1" applyFont="1" applyFill="1" applyBorder="1" applyAlignment="1">
      <alignment wrapText="1"/>
    </xf>
    <xf numFmtId="164" fontId="2" fillId="3" borderId="1" xfId="1" applyFont="1" applyFill="1" applyBorder="1" applyAlignment="1" applyProtection="1">
      <alignment wrapText="1"/>
    </xf>
    <xf numFmtId="0" fontId="5" fillId="3" borderId="1" xfId="0" applyFont="1" applyFill="1" applyBorder="1" applyAlignment="1" applyProtection="1">
      <alignment vertical="center" wrapText="1"/>
      <protection locked="0"/>
    </xf>
    <xf numFmtId="164" fontId="2" fillId="2" borderId="37" xfId="0" applyNumberFormat="1" applyFont="1" applyFill="1" applyBorder="1" applyAlignment="1">
      <alignment wrapText="1"/>
    </xf>
    <xf numFmtId="164" fontId="2" fillId="2" borderId="9" xfId="0" applyNumberFormat="1" applyFont="1" applyFill="1" applyBorder="1" applyAlignment="1">
      <alignment wrapText="1"/>
    </xf>
    <xf numFmtId="0" fontId="2" fillId="2" borderId="11" xfId="0" applyFont="1" applyFill="1" applyBorder="1" applyAlignment="1">
      <alignment horizontal="center" wrapText="1"/>
    </xf>
    <xf numFmtId="164" fontId="5" fillId="2" borderId="38" xfId="0" applyNumberFormat="1" applyFont="1" applyFill="1" applyBorder="1" applyAlignment="1">
      <alignment wrapText="1"/>
    </xf>
    <xf numFmtId="164" fontId="2" fillId="2" borderId="33" xfId="0" applyNumberFormat="1" applyFont="1" applyFill="1" applyBorder="1" applyAlignment="1">
      <alignment wrapText="1"/>
    </xf>
    <xf numFmtId="164" fontId="5" fillId="2" borderId="13" xfId="0" applyNumberFormat="1" applyFont="1" applyFill="1" applyBorder="1" applyAlignment="1">
      <alignment wrapText="1"/>
    </xf>
    <xf numFmtId="0" fontId="5" fillId="0" borderId="0" xfId="0" applyFont="1"/>
    <xf numFmtId="0" fontId="15" fillId="0" borderId="0" xfId="0" applyFont="1"/>
    <xf numFmtId="49" fontId="0" fillId="0" borderId="0" xfId="0" applyNumberFormat="1"/>
    <xf numFmtId="0" fontId="15" fillId="0" borderId="0" xfId="0" applyFont="1" applyAlignment="1">
      <alignment vertical="center"/>
    </xf>
    <xf numFmtId="49" fontId="16" fillId="0" borderId="0" xfId="0" applyNumberFormat="1" applyFont="1" applyAlignment="1">
      <alignment horizontal="left"/>
    </xf>
    <xf numFmtId="49" fontId="16" fillId="0" borderId="0" xfId="0" applyNumberFormat="1" applyFont="1" applyAlignment="1">
      <alignment horizontal="left" wrapText="1"/>
    </xf>
    <xf numFmtId="164" fontId="5" fillId="0" borderId="38" xfId="0" applyNumberFormat="1" applyFont="1" applyBorder="1" applyAlignment="1" applyProtection="1">
      <alignment wrapText="1"/>
      <protection locked="0"/>
    </xf>
    <xf numFmtId="164" fontId="5" fillId="3" borderId="38" xfId="1" applyFont="1" applyFill="1" applyBorder="1" applyAlignment="1" applyProtection="1">
      <alignment horizontal="center" vertical="center" wrapText="1"/>
      <protection locked="0"/>
    </xf>
    <xf numFmtId="164" fontId="5" fillId="0" borderId="3" xfId="0" applyNumberFormat="1" applyFont="1" applyBorder="1" applyAlignment="1" applyProtection="1">
      <alignment wrapText="1"/>
      <protection locked="0"/>
    </xf>
    <xf numFmtId="0" fontId="2" fillId="6" borderId="3" xfId="0" applyFont="1" applyFill="1" applyBorder="1" applyAlignment="1">
      <alignment vertical="center" wrapText="1"/>
    </xf>
    <xf numFmtId="0" fontId="5" fillId="6" borderId="3" xfId="0" applyFont="1" applyFill="1" applyBorder="1" applyAlignment="1">
      <alignment vertical="center" wrapText="1"/>
    </xf>
    <xf numFmtId="0" fontId="2" fillId="2" borderId="3" xfId="0" applyFont="1" applyFill="1" applyBorder="1" applyAlignment="1">
      <alignment vertical="center" wrapText="1"/>
    </xf>
    <xf numFmtId="164" fontId="5" fillId="2" borderId="3" xfId="0" applyNumberFormat="1" applyFont="1" applyFill="1" applyBorder="1" applyAlignment="1">
      <alignment vertical="center" wrapText="1"/>
    </xf>
    <xf numFmtId="164" fontId="2" fillId="2" borderId="3" xfId="1" applyFont="1" applyFill="1" applyBorder="1" applyAlignment="1" applyProtection="1">
      <alignment vertical="center" wrapText="1"/>
    </xf>
    <xf numFmtId="164" fontId="2" fillId="2" borderId="4" xfId="1" applyFont="1" applyFill="1" applyBorder="1" applyAlignment="1" applyProtection="1">
      <alignment vertical="center" wrapText="1"/>
    </xf>
    <xf numFmtId="164" fontId="2" fillId="2" borderId="13" xfId="1" applyFont="1" applyFill="1" applyBorder="1" applyAlignment="1" applyProtection="1">
      <alignment vertical="center" wrapText="1"/>
    </xf>
    <xf numFmtId="9" fontId="2" fillId="2" borderId="14" xfId="2" applyFont="1" applyFill="1" applyBorder="1" applyAlignment="1" applyProtection="1">
      <alignment vertical="center" wrapText="1"/>
    </xf>
    <xf numFmtId="0" fontId="3" fillId="2" borderId="27" xfId="0" applyFont="1" applyFill="1" applyBorder="1" applyAlignment="1">
      <alignment horizontal="left" vertical="center" wrapText="1"/>
    </xf>
    <xf numFmtId="164" fontId="2" fillId="2" borderId="16" xfId="0" applyNumberFormat="1" applyFont="1" applyFill="1" applyBorder="1" applyAlignment="1">
      <alignment vertical="center" wrapText="1"/>
    </xf>
    <xf numFmtId="0" fontId="3" fillId="2" borderId="8" xfId="0" applyFont="1" applyFill="1" applyBorder="1" applyAlignment="1">
      <alignment horizontal="left" vertical="center" wrapText="1"/>
    </xf>
    <xf numFmtId="164" fontId="2" fillId="2" borderId="9" xfId="2" applyNumberFormat="1" applyFont="1" applyFill="1" applyBorder="1" applyAlignment="1" applyProtection="1">
      <alignment wrapText="1"/>
    </xf>
    <xf numFmtId="49" fontId="5" fillId="0" borderId="3" xfId="1" applyNumberFormat="1" applyFont="1" applyBorder="1" applyAlignment="1" applyProtection="1">
      <alignment horizontal="left" wrapText="1"/>
      <protection locked="0"/>
    </xf>
    <xf numFmtId="49" fontId="5" fillId="3" borderId="3" xfId="1" applyNumberFormat="1" applyFont="1" applyFill="1" applyBorder="1" applyAlignment="1" applyProtection="1">
      <alignment horizontal="left" wrapText="1"/>
      <protection locked="0"/>
    </xf>
    <xf numFmtId="164" fontId="5" fillId="2" borderId="3" xfId="1" applyFont="1" applyFill="1" applyBorder="1" applyAlignment="1" applyProtection="1">
      <alignment vertical="center" wrapText="1"/>
    </xf>
    <xf numFmtId="0" fontId="5" fillId="2" borderId="8" xfId="0" applyFont="1" applyFill="1" applyBorder="1" applyAlignment="1">
      <alignment vertical="center" wrapText="1"/>
    </xf>
    <xf numFmtId="164" fontId="5" fillId="2" borderId="9" xfId="0" applyNumberFormat="1" applyFont="1" applyFill="1" applyBorder="1" applyAlignment="1">
      <alignment vertical="center" wrapText="1"/>
    </xf>
    <xf numFmtId="164" fontId="2" fillId="2" borderId="14" xfId="1" applyFont="1" applyFill="1" applyBorder="1" applyAlignment="1" applyProtection="1">
      <alignment vertical="center" wrapText="1"/>
    </xf>
    <xf numFmtId="49" fontId="5" fillId="0" borderId="3" xfId="0" applyNumberFormat="1" applyFont="1" applyBorder="1" applyAlignment="1" applyProtection="1">
      <alignment horizontal="left" wrapText="1"/>
      <protection locked="0"/>
    </xf>
    <xf numFmtId="0" fontId="5" fillId="3" borderId="2" xfId="0" applyFont="1" applyFill="1" applyBorder="1" applyAlignment="1" applyProtection="1">
      <alignment vertical="center" wrapText="1"/>
      <protection locked="0"/>
    </xf>
    <xf numFmtId="0" fontId="2" fillId="2" borderId="38" xfId="0" applyFont="1" applyFill="1" applyBorder="1" applyAlignment="1">
      <alignment vertical="center" wrapText="1"/>
    </xf>
    <xf numFmtId="0" fontId="2" fillId="4" borderId="3" xfId="0" applyFont="1" applyFill="1" applyBorder="1" applyAlignment="1" applyProtection="1">
      <alignment vertical="center" wrapText="1"/>
      <protection locked="0"/>
    </xf>
    <xf numFmtId="0" fontId="2" fillId="2" borderId="34" xfId="0" applyFont="1" applyFill="1" applyBorder="1" applyAlignment="1">
      <alignment vertical="center" wrapText="1"/>
    </xf>
    <xf numFmtId="164" fontId="2" fillId="2" borderId="39" xfId="1" applyFont="1" applyFill="1" applyBorder="1" applyAlignment="1" applyProtection="1">
      <alignment vertical="center" wrapText="1"/>
    </xf>
    <xf numFmtId="9" fontId="5" fillId="0" borderId="3" xfId="2" applyFont="1" applyBorder="1" applyAlignment="1" applyProtection="1">
      <alignment horizontal="center" vertical="center" wrapText="1"/>
      <protection locked="0"/>
    </xf>
    <xf numFmtId="9" fontId="5" fillId="3" borderId="3" xfId="2" applyFont="1" applyFill="1" applyBorder="1" applyAlignment="1" applyProtection="1">
      <alignment horizontal="center" vertical="center" wrapText="1"/>
      <protection locked="0"/>
    </xf>
    <xf numFmtId="9" fontId="5" fillId="0" borderId="3" xfId="2" applyFont="1" applyBorder="1" applyAlignment="1" applyProtection="1">
      <alignment vertical="center" wrapText="1"/>
      <protection locked="0"/>
    </xf>
    <xf numFmtId="164" fontId="5" fillId="2" borderId="3" xfId="1" applyFont="1" applyFill="1" applyBorder="1" applyAlignment="1" applyProtection="1">
      <alignment horizontal="center" vertical="center" wrapText="1"/>
    </xf>
    <xf numFmtId="164" fontId="2" fillId="4" borderId="3" xfId="1" applyFont="1" applyFill="1" applyBorder="1" applyAlignment="1" applyProtection="1">
      <alignment vertical="center" wrapText="1"/>
    </xf>
    <xf numFmtId="164" fontId="2" fillId="2" borderId="4" xfId="0" applyNumberFormat="1" applyFont="1" applyFill="1" applyBorder="1" applyAlignment="1">
      <alignment wrapText="1"/>
    </xf>
    <xf numFmtId="164" fontId="2" fillId="3" borderId="1" xfId="0" applyNumberFormat="1" applyFont="1" applyFill="1" applyBorder="1" applyAlignment="1">
      <alignment wrapText="1"/>
    </xf>
    <xf numFmtId="164" fontId="5" fillId="2" borderId="3" xfId="0" applyNumberFormat="1" applyFont="1" applyFill="1" applyBorder="1" applyAlignment="1">
      <alignment wrapText="1"/>
    </xf>
    <xf numFmtId="164" fontId="5" fillId="2" borderId="3" xfId="1" applyFont="1" applyFill="1" applyBorder="1" applyAlignment="1">
      <alignment wrapText="1"/>
    </xf>
    <xf numFmtId="164" fontId="5" fillId="2" borderId="9" xfId="0" applyNumberFormat="1" applyFont="1" applyFill="1" applyBorder="1" applyAlignment="1">
      <alignment wrapText="1"/>
    </xf>
    <xf numFmtId="0" fontId="2" fillId="2" borderId="31" xfId="0" applyFont="1" applyFill="1" applyBorder="1" applyAlignment="1">
      <alignment wrapText="1"/>
    </xf>
    <xf numFmtId="164" fontId="2" fillId="2" borderId="32" xfId="0" applyNumberFormat="1" applyFont="1" applyFill="1" applyBorder="1" applyAlignment="1">
      <alignment wrapText="1"/>
    </xf>
    <xf numFmtId="164" fontId="5" fillId="2" borderId="14" xfId="0" applyNumberFormat="1" applyFont="1" applyFill="1" applyBorder="1" applyAlignment="1">
      <alignment wrapText="1"/>
    </xf>
    <xf numFmtId="9" fontId="2" fillId="3" borderId="9" xfId="2" applyFont="1" applyFill="1" applyBorder="1" applyAlignment="1" applyProtection="1">
      <alignment vertical="center" wrapText="1"/>
      <protection locked="0"/>
    </xf>
    <xf numFmtId="9" fontId="2" fillId="3" borderId="30" xfId="2" applyFont="1" applyFill="1" applyBorder="1" applyAlignment="1" applyProtection="1">
      <alignment vertical="center" wrapText="1"/>
      <protection locked="0"/>
    </xf>
    <xf numFmtId="9" fontId="2" fillId="3" borderId="30" xfId="2" applyFont="1" applyFill="1" applyBorder="1" applyAlignment="1" applyProtection="1">
      <alignment horizontal="right" vertical="center" wrapText="1"/>
      <protection locked="0"/>
    </xf>
    <xf numFmtId="9" fontId="0" fillId="0" borderId="0" xfId="2" applyFont="1"/>
    <xf numFmtId="164" fontId="2" fillId="4" borderId="5" xfId="1" applyFont="1" applyFill="1" applyBorder="1" applyAlignment="1" applyProtection="1">
      <alignment wrapText="1"/>
    </xf>
    <xf numFmtId="164" fontId="2" fillId="4" borderId="5" xfId="1" applyFont="1" applyFill="1" applyBorder="1" applyAlignment="1">
      <alignment wrapText="1"/>
    </xf>
    <xf numFmtId="164" fontId="2" fillId="2" borderId="5" xfId="0" applyNumberFormat="1" applyFont="1" applyFill="1" applyBorder="1" applyAlignment="1">
      <alignment wrapText="1"/>
    </xf>
    <xf numFmtId="0" fontId="5" fillId="0" borderId="4" xfId="0" applyFont="1" applyBorder="1" applyAlignment="1">
      <alignment wrapText="1"/>
    </xf>
    <xf numFmtId="0" fontId="5" fillId="3" borderId="1" xfId="0" applyFont="1" applyFill="1" applyBorder="1" applyAlignment="1">
      <alignment wrapText="1"/>
    </xf>
    <xf numFmtId="0" fontId="5" fillId="0" borderId="2" xfId="0" applyFont="1" applyBorder="1" applyAlignment="1">
      <alignment wrapText="1"/>
    </xf>
    <xf numFmtId="0" fontId="7" fillId="2" borderId="50" xfId="0" applyFont="1" applyFill="1" applyBorder="1" applyAlignment="1">
      <alignment vertical="center" wrapText="1"/>
    </xf>
    <xf numFmtId="0" fontId="7" fillId="2" borderId="50" xfId="0" applyFont="1" applyFill="1" applyBorder="1" applyAlignment="1" applyProtection="1">
      <alignment vertical="center" wrapText="1"/>
      <protection locked="0"/>
    </xf>
    <xf numFmtId="0" fontId="3" fillId="2" borderId="22" xfId="0" applyFont="1" applyFill="1" applyBorder="1" applyAlignment="1">
      <alignment wrapText="1"/>
    </xf>
    <xf numFmtId="0" fontId="0" fillId="2" borderId="22" xfId="0" applyFill="1" applyBorder="1" applyAlignment="1">
      <alignment wrapText="1"/>
    </xf>
    <xf numFmtId="0" fontId="3" fillId="2" borderId="23" xfId="0" applyFont="1" applyFill="1" applyBorder="1" applyAlignment="1">
      <alignment wrapText="1"/>
    </xf>
    <xf numFmtId="0" fontId="3" fillId="2" borderId="6" xfId="0" applyFont="1" applyFill="1" applyBorder="1" applyAlignment="1">
      <alignment horizontal="center" vertical="center"/>
    </xf>
    <xf numFmtId="0" fontId="3" fillId="2" borderId="22" xfId="0" applyFont="1" applyFill="1" applyBorder="1" applyAlignment="1">
      <alignment vertical="center" wrapText="1"/>
    </xf>
    <xf numFmtId="0" fontId="2" fillId="8" borderId="3" xfId="0" applyFont="1" applyFill="1" applyBorder="1" applyAlignment="1">
      <alignment vertical="center" wrapText="1"/>
    </xf>
    <xf numFmtId="164" fontId="5" fillId="2" borderId="8" xfId="1" applyFont="1" applyFill="1" applyBorder="1" applyAlignment="1" applyProtection="1">
      <alignment wrapText="1"/>
    </xf>
    <xf numFmtId="164" fontId="2" fillId="2" borderId="3" xfId="1" applyFont="1" applyFill="1" applyBorder="1" applyAlignment="1">
      <alignment wrapText="1"/>
    </xf>
    <xf numFmtId="164" fontId="2" fillId="2" borderId="12" xfId="1" applyFont="1" applyFill="1" applyBorder="1" applyAlignment="1" applyProtection="1">
      <alignment wrapText="1"/>
    </xf>
    <xf numFmtId="164" fontId="2" fillId="2" borderId="13" xfId="1" applyFont="1" applyFill="1" applyBorder="1" applyAlignment="1">
      <alignment wrapText="1"/>
    </xf>
    <xf numFmtId="0" fontId="7" fillId="2" borderId="34" xfId="0" applyFont="1" applyFill="1" applyBorder="1" applyAlignment="1">
      <alignment vertical="center" wrapText="1"/>
    </xf>
    <xf numFmtId="164" fontId="5" fillId="2" borderId="5" xfId="0" applyNumberFormat="1" applyFont="1" applyFill="1" applyBorder="1" applyAlignment="1">
      <alignment wrapText="1"/>
    </xf>
    <xf numFmtId="164" fontId="2" fillId="2" borderId="30" xfId="0" applyNumberFormat="1" applyFont="1" applyFill="1" applyBorder="1" applyAlignment="1">
      <alignment wrapText="1"/>
    </xf>
    <xf numFmtId="164" fontId="2" fillId="2" borderId="9" xfId="1" applyFont="1" applyFill="1" applyBorder="1" applyAlignment="1">
      <alignment wrapText="1"/>
    </xf>
    <xf numFmtId="164" fontId="2" fillId="2" borderId="14" xfId="1" applyFont="1" applyFill="1" applyBorder="1" applyAlignment="1">
      <alignment wrapText="1"/>
    </xf>
    <xf numFmtId="164" fontId="5" fillId="2" borderId="27" xfId="1" applyFont="1" applyFill="1" applyBorder="1" applyAlignment="1" applyProtection="1">
      <alignment wrapText="1"/>
    </xf>
    <xf numFmtId="164" fontId="5" fillId="2" borderId="29" xfId="1" applyFont="1" applyFill="1" applyBorder="1" applyAlignment="1">
      <alignment wrapText="1"/>
    </xf>
    <xf numFmtId="164" fontId="5" fillId="2" borderId="16" xfId="0" applyNumberFormat="1" applyFont="1" applyFill="1" applyBorder="1" applyAlignment="1">
      <alignment wrapText="1"/>
    </xf>
    <xf numFmtId="10" fontId="2" fillId="2" borderId="9" xfId="2" applyNumberFormat="1" applyFont="1" applyFill="1" applyBorder="1" applyAlignment="1" applyProtection="1">
      <alignment wrapText="1"/>
    </xf>
    <xf numFmtId="164" fontId="2" fillId="3" borderId="0" xfId="1" applyFont="1" applyFill="1" applyBorder="1" applyAlignment="1" applyProtection="1">
      <alignment vertical="center" wrapText="1"/>
      <protection locked="0"/>
    </xf>
    <xf numFmtId="164" fontId="5" fillId="0" borderId="0" xfId="1" applyFont="1" applyFill="1" applyBorder="1" applyAlignment="1" applyProtection="1">
      <alignment vertical="center" wrapText="1"/>
      <protection locked="0"/>
    </xf>
    <xf numFmtId="164" fontId="0" fillId="0" borderId="0" xfId="1" applyFont="1" applyBorder="1" applyAlignment="1">
      <alignment wrapText="1"/>
    </xf>
    <xf numFmtId="164" fontId="2" fillId="3" borderId="0" xfId="1" applyFont="1" applyFill="1" applyBorder="1" applyAlignment="1">
      <alignment vertical="center" wrapText="1"/>
    </xf>
    <xf numFmtId="164" fontId="2" fillId="3" borderId="0" xfId="1" applyFont="1" applyFill="1" applyBorder="1" applyAlignment="1" applyProtection="1">
      <alignment horizontal="center" vertical="center" wrapText="1"/>
    </xf>
    <xf numFmtId="164" fontId="2" fillId="3" borderId="0" xfId="1" applyFont="1" applyFill="1" applyBorder="1" applyAlignment="1" applyProtection="1">
      <alignment horizontal="right" vertical="center" wrapText="1"/>
      <protection locked="0"/>
    </xf>
    <xf numFmtId="164" fontId="2" fillId="3" borderId="0" xfId="1" applyFont="1" applyFill="1" applyBorder="1" applyAlignment="1" applyProtection="1">
      <alignment vertical="center" wrapText="1"/>
    </xf>
    <xf numFmtId="164" fontId="2" fillId="0" borderId="0" xfId="1" applyFont="1" applyFill="1" applyBorder="1" applyAlignment="1">
      <alignment vertical="center" wrapText="1"/>
    </xf>
    <xf numFmtId="164" fontId="0" fillId="0" borderId="0" xfId="1" applyFont="1" applyFill="1" applyBorder="1" applyAlignment="1">
      <alignment wrapText="1"/>
    </xf>
    <xf numFmtId="164" fontId="14" fillId="0" borderId="0" xfId="1" applyFont="1" applyBorder="1" applyAlignment="1">
      <alignment wrapText="1"/>
    </xf>
    <xf numFmtId="164" fontId="12" fillId="3" borderId="0" xfId="1" applyFont="1" applyFill="1" applyBorder="1" applyAlignment="1">
      <alignment horizontal="left" wrapText="1"/>
    </xf>
    <xf numFmtId="0" fontId="1" fillId="2" borderId="8" xfId="0" applyFont="1" applyFill="1" applyBorder="1" applyAlignment="1">
      <alignment vertical="center" wrapText="1"/>
    </xf>
    <xf numFmtId="164" fontId="2" fillId="2" borderId="27" xfId="0" applyNumberFormat="1" applyFont="1" applyFill="1" applyBorder="1" applyAlignment="1">
      <alignment vertical="center" wrapText="1"/>
    </xf>
    <xf numFmtId="164" fontId="0" fillId="2" borderId="16" xfId="1" applyFont="1" applyFill="1" applyBorder="1" applyAlignment="1">
      <alignment vertical="center" wrapText="1"/>
    </xf>
    <xf numFmtId="0" fontId="0" fillId="2" borderId="12" xfId="0" applyFill="1" applyBorder="1" applyAlignment="1">
      <alignment wrapText="1"/>
    </xf>
    <xf numFmtId="9" fontId="0" fillId="2" borderId="14" xfId="2" applyFont="1" applyFill="1" applyBorder="1" applyAlignment="1">
      <alignment wrapText="1"/>
    </xf>
    <xf numFmtId="164" fontId="2" fillId="2" borderId="9" xfId="2" applyNumberFormat="1" applyFont="1" applyFill="1" applyBorder="1" applyAlignment="1">
      <alignment vertical="center" wrapText="1"/>
    </xf>
    <xf numFmtId="0" fontId="2" fillId="2" borderId="35" xfId="0" applyFont="1" applyFill="1" applyBorder="1" applyAlignment="1">
      <alignment horizontal="center" vertical="center" wrapText="1"/>
    </xf>
    <xf numFmtId="9" fontId="2" fillId="2" borderId="35" xfId="2" applyFont="1" applyFill="1" applyBorder="1" applyAlignment="1">
      <alignment vertical="center" wrapText="1"/>
    </xf>
    <xf numFmtId="9" fontId="2" fillId="2" borderId="47" xfId="2" applyFont="1" applyFill="1" applyBorder="1" applyAlignment="1">
      <alignment vertical="center" wrapText="1"/>
    </xf>
    <xf numFmtId="164" fontId="3" fillId="2" borderId="13" xfId="0" applyNumberFormat="1" applyFont="1" applyFill="1" applyBorder="1"/>
    <xf numFmtId="0" fontId="5" fillId="2" borderId="34" xfId="0" applyFont="1" applyFill="1" applyBorder="1" applyAlignment="1">
      <alignment horizontal="center" vertical="center" wrapText="1"/>
    </xf>
    <xf numFmtId="164" fontId="2" fillId="2" borderId="30" xfId="1" applyFont="1" applyFill="1" applyBorder="1" applyAlignment="1" applyProtection="1">
      <alignment horizontal="center" vertical="center" wrapText="1"/>
    </xf>
    <xf numFmtId="0" fontId="2" fillId="2" borderId="5"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11" fillId="7" borderId="6" xfId="0" applyFont="1" applyFill="1" applyBorder="1" applyAlignment="1">
      <alignment vertical="top" wrapText="1"/>
    </xf>
    <xf numFmtId="0" fontId="2" fillId="0" borderId="3" xfId="0" applyFont="1" applyBorder="1" applyAlignment="1" applyProtection="1">
      <alignment horizontal="center" vertical="center" wrapText="1"/>
      <protection locked="0"/>
    </xf>
    <xf numFmtId="164" fontId="0" fillId="0" borderId="0" xfId="1" applyFont="1" applyFill="1" applyBorder="1" applyAlignment="1">
      <alignment vertical="center" wrapText="1"/>
    </xf>
    <xf numFmtId="9" fontId="0" fillId="0" borderId="0" xfId="2" applyFont="1" applyFill="1" applyBorder="1" applyAlignment="1">
      <alignment wrapText="1"/>
    </xf>
    <xf numFmtId="164" fontId="2" fillId="2" borderId="3" xfId="1" applyFont="1" applyFill="1" applyBorder="1" applyAlignment="1" applyProtection="1">
      <alignment horizontal="center" vertical="center" wrapText="1"/>
      <protection locked="0"/>
    </xf>
    <xf numFmtId="0" fontId="7" fillId="2" borderId="51" xfId="0" applyFont="1" applyFill="1" applyBorder="1" applyAlignment="1">
      <alignment vertical="center" wrapText="1"/>
    </xf>
    <xf numFmtId="164" fontId="14" fillId="0" borderId="0" xfId="1" applyFont="1" applyFill="1" applyBorder="1" applyAlignment="1">
      <alignment wrapText="1"/>
    </xf>
    <xf numFmtId="164" fontId="12" fillId="0" borderId="0" xfId="1" applyFont="1" applyFill="1" applyBorder="1" applyAlignment="1">
      <alignment horizontal="left" wrapText="1"/>
    </xf>
    <xf numFmtId="164" fontId="5" fillId="0" borderId="3" xfId="1" applyFont="1" applyFill="1" applyBorder="1" applyAlignment="1" applyProtection="1">
      <alignment horizontal="center" vertical="center" wrapText="1"/>
      <protection locked="0"/>
    </xf>
    <xf numFmtId="164" fontId="2" fillId="0" borderId="3" xfId="1" applyFont="1" applyFill="1" applyBorder="1" applyAlignment="1" applyProtection="1">
      <alignment horizontal="center" vertical="center" wrapText="1"/>
    </xf>
    <xf numFmtId="164" fontId="5" fillId="0" borderId="0" xfId="1" applyFont="1" applyFill="1" applyBorder="1" applyAlignment="1" applyProtection="1">
      <alignment horizontal="center" vertical="center" wrapText="1"/>
      <protection locked="0"/>
    </xf>
    <xf numFmtId="164" fontId="5" fillId="0" borderId="3" xfId="1" applyFont="1" applyFill="1" applyBorder="1" applyAlignment="1" applyProtection="1">
      <alignment vertical="center" wrapText="1"/>
      <protection locked="0"/>
    </xf>
    <xf numFmtId="164" fontId="2" fillId="0" borderId="0" xfId="1" applyFont="1" applyFill="1" applyBorder="1" applyAlignment="1" applyProtection="1">
      <alignment vertical="center" wrapText="1"/>
      <protection locked="0"/>
    </xf>
    <xf numFmtId="164" fontId="2" fillId="0" borderId="0" xfId="1" applyFont="1" applyFill="1" applyBorder="1" applyAlignment="1" applyProtection="1">
      <alignment horizontal="right" vertical="center" wrapText="1"/>
      <protection locked="0"/>
    </xf>
    <xf numFmtId="0" fontId="2" fillId="9" borderId="3" xfId="0" applyFont="1" applyFill="1" applyBorder="1" applyAlignment="1">
      <alignment horizontal="center" vertical="center" wrapText="1"/>
    </xf>
    <xf numFmtId="9" fontId="0" fillId="0" borderId="0" xfId="0" applyNumberFormat="1"/>
    <xf numFmtId="0" fontId="4" fillId="0" borderId="0" xfId="4"/>
    <xf numFmtId="0" fontId="29" fillId="6" borderId="0" xfId="0" applyFont="1" applyFill="1"/>
    <xf numFmtId="0" fontId="29" fillId="0" borderId="0" xfId="0" applyFont="1"/>
    <xf numFmtId="0" fontId="30" fillId="11" borderId="6" xfId="0" applyFont="1" applyFill="1" applyBorder="1" applyAlignment="1">
      <alignment horizontal="center" vertical="center" wrapText="1"/>
    </xf>
    <xf numFmtId="0" fontId="30" fillId="11" borderId="21" xfId="0" applyFont="1" applyFill="1" applyBorder="1" applyAlignment="1">
      <alignment horizontal="center" vertical="center"/>
    </xf>
    <xf numFmtId="0" fontId="28" fillId="11" borderId="21" xfId="3" applyFill="1" applyBorder="1" applyAlignment="1">
      <alignment horizontal="center" vertical="center" wrapText="1"/>
    </xf>
    <xf numFmtId="0" fontId="32" fillId="0" borderId="23" xfId="0" applyFont="1" applyBorder="1" applyAlignment="1">
      <alignment vertical="center" wrapText="1"/>
    </xf>
    <xf numFmtId="0" fontId="33" fillId="0" borderId="20" xfId="0" applyFont="1" applyBorder="1" applyAlignment="1">
      <alignment vertical="center" wrapText="1"/>
    </xf>
    <xf numFmtId="0" fontId="33" fillId="0" borderId="20" xfId="0" applyFont="1" applyBorder="1" applyAlignment="1">
      <alignment vertical="center"/>
    </xf>
    <xf numFmtId="0" fontId="32" fillId="0" borderId="20" xfId="0" applyFont="1" applyBorder="1" applyAlignment="1">
      <alignment vertical="center" wrapText="1"/>
    </xf>
    <xf numFmtId="0" fontId="33" fillId="0" borderId="23" xfId="0" applyFont="1" applyBorder="1" applyAlignment="1">
      <alignment vertical="center" wrapText="1"/>
    </xf>
    <xf numFmtId="0" fontId="31" fillId="0" borderId="23" xfId="0" applyFont="1" applyBorder="1" applyAlignment="1">
      <alignment vertical="center" wrapText="1"/>
    </xf>
    <xf numFmtId="0" fontId="34" fillId="12" borderId="20" xfId="0" applyFont="1" applyFill="1" applyBorder="1" applyAlignment="1">
      <alignment vertical="center" wrapText="1"/>
    </xf>
    <xf numFmtId="0" fontId="34" fillId="13" borderId="20" xfId="0" applyFont="1" applyFill="1" applyBorder="1" applyAlignment="1">
      <alignment vertical="center" wrapText="1"/>
    </xf>
    <xf numFmtId="0" fontId="36" fillId="0" borderId="23" xfId="0" applyFont="1" applyBorder="1" applyAlignment="1">
      <alignment vertical="center" wrapText="1"/>
    </xf>
    <xf numFmtId="0" fontId="36" fillId="0" borderId="20" xfId="0" applyFont="1" applyBorder="1" applyAlignment="1">
      <alignment vertical="center" wrapText="1"/>
    </xf>
    <xf numFmtId="0" fontId="37" fillId="13" borderId="20" xfId="0" applyFont="1" applyFill="1" applyBorder="1" applyAlignment="1">
      <alignment vertical="center" wrapText="1"/>
    </xf>
    <xf numFmtId="0" fontId="32" fillId="12" borderId="20" xfId="0" applyFont="1" applyFill="1" applyBorder="1" applyAlignment="1">
      <alignment vertical="center" wrapText="1"/>
    </xf>
    <xf numFmtId="0" fontId="38" fillId="0" borderId="23" xfId="0" applyFont="1" applyBorder="1" applyAlignment="1">
      <alignment vertical="center" wrapText="1"/>
    </xf>
    <xf numFmtId="0" fontId="38" fillId="0" borderId="20" xfId="0" applyFont="1" applyBorder="1" applyAlignment="1">
      <alignment vertical="center" wrapText="1"/>
    </xf>
    <xf numFmtId="0" fontId="32" fillId="13" borderId="20" xfId="0" applyFont="1" applyFill="1" applyBorder="1" applyAlignment="1">
      <alignment vertical="center" wrapText="1"/>
    </xf>
    <xf numFmtId="0" fontId="34" fillId="14" borderId="20" xfId="0" applyFont="1" applyFill="1" applyBorder="1" applyAlignment="1">
      <alignment vertical="center" wrapText="1"/>
    </xf>
    <xf numFmtId="0" fontId="32" fillId="0" borderId="52" xfId="0" applyFont="1" applyBorder="1" applyAlignment="1">
      <alignment vertical="center" wrapText="1"/>
    </xf>
    <xf numFmtId="0" fontId="34" fillId="12" borderId="52" xfId="0" applyFont="1" applyFill="1" applyBorder="1" applyAlignment="1">
      <alignment vertical="center" wrapText="1"/>
    </xf>
    <xf numFmtId="0" fontId="34" fillId="15" borderId="20" xfId="0" applyFont="1" applyFill="1" applyBorder="1" applyAlignment="1">
      <alignment vertical="center" wrapText="1"/>
    </xf>
    <xf numFmtId="0" fontId="36" fillId="14" borderId="20" xfId="0" applyFont="1" applyFill="1" applyBorder="1" applyAlignment="1">
      <alignment vertical="center" wrapText="1"/>
    </xf>
    <xf numFmtId="0" fontId="36" fillId="13" borderId="20" xfId="0" applyFont="1" applyFill="1" applyBorder="1" applyAlignment="1">
      <alignment vertical="center" wrapText="1"/>
    </xf>
    <xf numFmtId="0" fontId="37" fillId="12" borderId="20" xfId="0" applyFont="1" applyFill="1" applyBorder="1" applyAlignment="1">
      <alignment vertical="center" wrapText="1"/>
    </xf>
    <xf numFmtId="0" fontId="36" fillId="12" borderId="20" xfId="0" applyFont="1" applyFill="1" applyBorder="1" applyAlignment="1">
      <alignment vertical="center" wrapText="1"/>
    </xf>
    <xf numFmtId="0" fontId="39" fillId="0" borderId="23" xfId="0" applyFont="1" applyBorder="1" applyAlignment="1">
      <alignment vertical="center" wrapText="1"/>
    </xf>
    <xf numFmtId="0" fontId="39" fillId="0" borderId="20" xfId="0" applyFont="1" applyBorder="1" applyAlignment="1">
      <alignment vertical="center" wrapText="1"/>
    </xf>
    <xf numFmtId="0" fontId="37" fillId="13" borderId="52" xfId="0" applyFont="1" applyFill="1" applyBorder="1" applyAlignment="1">
      <alignment vertical="center" wrapText="1"/>
    </xf>
    <xf numFmtId="0" fontId="28" fillId="0" borderId="0" xfId="3" applyAlignment="1">
      <alignment vertical="center"/>
    </xf>
    <xf numFmtId="0" fontId="35" fillId="0" borderId="20" xfId="0" applyFont="1" applyBorder="1" applyAlignment="1">
      <alignment vertical="center" wrapText="1"/>
    </xf>
    <xf numFmtId="0" fontId="41" fillId="11" borderId="21" xfId="0" applyFont="1" applyFill="1" applyBorder="1" applyAlignment="1">
      <alignment horizontal="center" vertical="center"/>
    </xf>
    <xf numFmtId="0" fontId="28" fillId="0" borderId="20" xfId="3" applyBorder="1" applyAlignment="1">
      <alignment vertical="center" wrapText="1"/>
    </xf>
    <xf numFmtId="164" fontId="0" fillId="2" borderId="9" xfId="0" applyNumberFormat="1" applyFill="1" applyBorder="1" applyAlignment="1">
      <alignment vertical="center" wrapText="1"/>
    </xf>
    <xf numFmtId="164" fontId="0" fillId="2" borderId="14" xfId="0" applyNumberFormat="1" applyFill="1" applyBorder="1" applyAlignment="1">
      <alignment vertical="center" wrapText="1"/>
    </xf>
    <xf numFmtId="0" fontId="0" fillId="0" borderId="0" xfId="0" applyAlignment="1">
      <alignment vertical="center" wrapText="1"/>
    </xf>
    <xf numFmtId="0" fontId="3" fillId="2" borderId="10" xfId="0" applyFont="1" applyFill="1" applyBorder="1" applyAlignment="1">
      <alignment vertical="center" wrapText="1"/>
    </xf>
    <xf numFmtId="0" fontId="3" fillId="2" borderId="3" xfId="0" applyFont="1" applyFill="1" applyBorder="1" applyAlignment="1">
      <alignment vertical="center" wrapText="1"/>
    </xf>
    <xf numFmtId="0" fontId="3" fillId="2" borderId="9" xfId="0" applyFont="1" applyFill="1" applyBorder="1" applyAlignment="1">
      <alignment vertical="center" wrapText="1"/>
    </xf>
    <xf numFmtId="9" fontId="0" fillId="10" borderId="3" xfId="2" applyFont="1" applyFill="1" applyBorder="1" applyAlignment="1" applyProtection="1">
      <alignment vertical="center" wrapText="1"/>
      <protection locked="0"/>
    </xf>
    <xf numFmtId="9" fontId="0" fillId="10" borderId="13" xfId="2" applyFont="1" applyFill="1" applyBorder="1" applyAlignment="1" applyProtection="1">
      <alignment vertical="center" wrapText="1"/>
      <protection locked="0"/>
    </xf>
    <xf numFmtId="0" fontId="0" fillId="8" borderId="8" xfId="0" applyFill="1" applyBorder="1" applyAlignment="1" applyProtection="1">
      <alignment horizontal="left" vertical="top" wrapText="1"/>
      <protection locked="0"/>
    </xf>
    <xf numFmtId="0" fontId="0" fillId="8" borderId="12" xfId="0" applyFill="1" applyBorder="1" applyAlignment="1" applyProtection="1">
      <alignment horizontal="left" vertical="top" wrapText="1"/>
      <protection locked="0"/>
    </xf>
    <xf numFmtId="0" fontId="3" fillId="16" borderId="8" xfId="0" applyFont="1" applyFill="1" applyBorder="1" applyAlignment="1">
      <alignment vertical="center" wrapText="1"/>
    </xf>
    <xf numFmtId="0" fontId="25" fillId="17" borderId="8" xfId="0" applyFont="1" applyFill="1" applyBorder="1" applyAlignment="1">
      <alignment vertical="center" wrapText="1"/>
    </xf>
    <xf numFmtId="0" fontId="42" fillId="18" borderId="54" xfId="0" applyFont="1" applyFill="1" applyBorder="1" applyAlignment="1" applyProtection="1">
      <alignment horizontal="left" vertical="top" wrapText="1"/>
      <protection locked="0"/>
    </xf>
    <xf numFmtId="165" fontId="43" fillId="0" borderId="55" xfId="0" applyNumberFormat="1" applyFont="1" applyBorder="1" applyAlignment="1" applyProtection="1">
      <alignment horizontal="center" vertical="center" wrapText="1"/>
      <protection locked="0"/>
    </xf>
    <xf numFmtId="165" fontId="42" fillId="0" borderId="54" xfId="0" applyNumberFormat="1" applyFont="1" applyBorder="1" applyAlignment="1" applyProtection="1">
      <alignment horizontal="center" vertical="center" wrapText="1"/>
      <protection locked="0"/>
    </xf>
    <xf numFmtId="165" fontId="42" fillId="18" borderId="54" xfId="0" applyNumberFormat="1" applyFont="1" applyFill="1" applyBorder="1" applyAlignment="1" applyProtection="1">
      <alignment horizontal="center" vertical="center" wrapText="1"/>
      <protection locked="0"/>
    </xf>
    <xf numFmtId="0" fontId="42" fillId="0" borderId="56" xfId="0" applyFont="1" applyBorder="1" applyAlignment="1" applyProtection="1">
      <alignment horizontal="left" vertical="center" wrapText="1"/>
      <protection locked="0"/>
    </xf>
    <xf numFmtId="165" fontId="43" fillId="0" borderId="0" xfId="0" applyNumberFormat="1" applyFont="1" applyAlignment="1" applyProtection="1">
      <alignment horizontal="center" vertical="center" wrapText="1"/>
      <protection locked="0"/>
    </xf>
    <xf numFmtId="0" fontId="42" fillId="0" borderId="0" xfId="0" applyFont="1" applyAlignment="1" applyProtection="1">
      <alignment horizontal="left" vertical="center" wrapText="1"/>
      <protection locked="0"/>
    </xf>
    <xf numFmtId="0" fontId="42" fillId="0" borderId="57" xfId="0" applyFont="1" applyBorder="1" applyAlignment="1" applyProtection="1">
      <alignment horizontal="left" vertical="center" wrapText="1"/>
      <protection locked="0"/>
    </xf>
    <xf numFmtId="165" fontId="43" fillId="0" borderId="57" xfId="0" applyNumberFormat="1" applyFont="1" applyBorder="1" applyAlignment="1" applyProtection="1">
      <alignment horizontal="center" vertical="center" wrapText="1"/>
      <protection locked="0"/>
    </xf>
    <xf numFmtId="0" fontId="42" fillId="18" borderId="54" xfId="0" applyFont="1" applyFill="1" applyBorder="1" applyAlignment="1" applyProtection="1">
      <alignment horizontal="left" vertical="center" wrapText="1"/>
      <protection locked="0"/>
    </xf>
    <xf numFmtId="0" fontId="42" fillId="0" borderId="54" xfId="0" applyFont="1" applyBorder="1" applyAlignment="1" applyProtection="1">
      <alignment horizontal="left" vertical="top" wrapText="1"/>
      <protection locked="0"/>
    </xf>
    <xf numFmtId="165" fontId="42" fillId="0" borderId="55" xfId="0" applyNumberFormat="1" applyFont="1" applyBorder="1" applyAlignment="1" applyProtection="1">
      <alignment horizontal="center" vertical="center"/>
      <protection locked="0"/>
    </xf>
    <xf numFmtId="0" fontId="42" fillId="18" borderId="0" xfId="0" applyFont="1" applyFill="1" applyAlignment="1" applyProtection="1">
      <alignment horizontal="left" vertical="center" wrapText="1"/>
      <protection locked="0"/>
    </xf>
    <xf numFmtId="0" fontId="42" fillId="18" borderId="54" xfId="0" applyFont="1" applyFill="1" applyBorder="1" applyAlignment="1" applyProtection="1">
      <alignment wrapText="1"/>
      <protection locked="0"/>
    </xf>
    <xf numFmtId="165" fontId="42" fillId="18" borderId="54" xfId="0" applyNumberFormat="1" applyFont="1" applyFill="1" applyBorder="1" applyAlignment="1" applyProtection="1">
      <alignment wrapText="1"/>
      <protection locked="0"/>
    </xf>
    <xf numFmtId="165" fontId="42" fillId="18" borderId="58" xfId="0" applyNumberFormat="1" applyFont="1" applyFill="1" applyBorder="1" applyAlignment="1" applyProtection="1">
      <alignment horizontal="center" vertical="center" wrapText="1"/>
      <protection locked="0"/>
    </xf>
    <xf numFmtId="0" fontId="42" fillId="18" borderId="56" xfId="0" applyFont="1" applyFill="1" applyBorder="1" applyAlignment="1" applyProtection="1">
      <alignment horizontal="left" vertical="center" wrapText="1"/>
      <protection locked="0"/>
    </xf>
    <xf numFmtId="0" fontId="42" fillId="0" borderId="54" xfId="0" applyFont="1" applyBorder="1" applyAlignment="1" applyProtection="1">
      <alignment horizontal="left" vertical="center" wrapText="1"/>
      <protection locked="0"/>
    </xf>
    <xf numFmtId="0" fontId="42" fillId="18" borderId="54" xfId="0" applyFont="1" applyFill="1" applyBorder="1" applyAlignment="1" applyProtection="1">
      <alignment vertical="top" wrapText="1"/>
      <protection locked="0"/>
    </xf>
    <xf numFmtId="0" fontId="1" fillId="3" borderId="3" xfId="0" quotePrefix="1" applyFont="1" applyFill="1" applyBorder="1" applyAlignment="1" applyProtection="1">
      <alignment vertical="center" wrapText="1"/>
      <protection locked="0"/>
    </xf>
    <xf numFmtId="0" fontId="42" fillId="18" borderId="54" xfId="0" applyFont="1" applyFill="1" applyBorder="1" applyAlignment="1" applyProtection="1">
      <alignment vertical="center" wrapText="1"/>
      <protection locked="0"/>
    </xf>
    <xf numFmtId="165" fontId="42" fillId="0" borderId="54" xfId="0" applyNumberFormat="1" applyFont="1" applyBorder="1" applyAlignment="1" applyProtection="1">
      <alignment vertical="center" wrapText="1"/>
      <protection locked="0"/>
    </xf>
    <xf numFmtId="164" fontId="1" fillId="0" borderId="3" xfId="1" applyFont="1" applyFill="1" applyBorder="1" applyAlignment="1" applyProtection="1">
      <alignment horizontal="center" vertical="center" wrapText="1"/>
      <protection locked="0"/>
    </xf>
    <xf numFmtId="164" fontId="1" fillId="0" borderId="3" xfId="1" applyFont="1" applyFill="1" applyBorder="1" applyAlignment="1" applyProtection="1">
      <alignment horizontal="left" vertical="center" wrapText="1"/>
      <protection locked="0"/>
    </xf>
    <xf numFmtId="0" fontId="17" fillId="0" borderId="0" xfId="0" applyFont="1" applyAlignment="1">
      <alignment horizontal="left" vertical="top" wrapText="1"/>
    </xf>
    <xf numFmtId="0" fontId="5" fillId="3" borderId="3" xfId="0" applyFont="1" applyFill="1" applyBorder="1" applyAlignment="1" applyProtection="1">
      <alignment horizontal="left" vertical="top" wrapText="1"/>
      <protection locked="0"/>
    </xf>
    <xf numFmtId="164" fontId="5" fillId="3" borderId="3" xfId="1" applyFont="1" applyFill="1" applyBorder="1" applyAlignment="1" applyProtection="1">
      <alignment horizontal="left" vertical="top" wrapText="1"/>
      <protection locked="0"/>
    </xf>
    <xf numFmtId="0" fontId="2" fillId="0" borderId="0" xfId="0" applyFont="1" applyAlignment="1">
      <alignment horizontal="center" vertical="center" wrapText="1"/>
    </xf>
    <xf numFmtId="0" fontId="2" fillId="2" borderId="27"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0" fillId="5" borderId="12" xfId="0" applyFill="1" applyBorder="1" applyAlignment="1">
      <alignment horizontal="center" vertical="center" wrapText="1"/>
    </xf>
    <xf numFmtId="0" fontId="0" fillId="5" borderId="14" xfId="0"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2" fillId="4" borderId="40" xfId="0" applyFont="1" applyFill="1" applyBorder="1" applyAlignment="1">
      <alignment horizontal="center" vertical="center" wrapText="1"/>
    </xf>
    <xf numFmtId="0" fontId="2" fillId="4" borderId="41" xfId="0" applyFont="1" applyFill="1" applyBorder="1" applyAlignment="1">
      <alignment horizontal="center" vertical="center" wrapText="1"/>
    </xf>
    <xf numFmtId="0" fontId="2" fillId="4" borderId="42" xfId="0" applyFont="1" applyFill="1" applyBorder="1" applyAlignment="1">
      <alignment horizontal="center" vertical="center" wrapText="1"/>
    </xf>
    <xf numFmtId="0" fontId="1" fillId="3" borderId="3" xfId="0" applyFont="1" applyFill="1" applyBorder="1" applyAlignment="1" applyProtection="1">
      <alignment horizontal="left" vertical="top" wrapText="1"/>
      <protection locked="0"/>
    </xf>
    <xf numFmtId="49" fontId="2" fillId="3" borderId="3" xfId="0" applyNumberFormat="1" applyFont="1" applyFill="1" applyBorder="1" applyAlignment="1" applyProtection="1">
      <alignment horizontal="left" vertical="top" wrapText="1"/>
      <protection locked="0"/>
    </xf>
    <xf numFmtId="164" fontId="2" fillId="3" borderId="3" xfId="1" applyFont="1" applyFill="1" applyBorder="1" applyAlignment="1" applyProtection="1">
      <alignment horizontal="left" vertical="top" wrapText="1"/>
      <protection locked="0"/>
    </xf>
    <xf numFmtId="0" fontId="2" fillId="3" borderId="3" xfId="0" applyFont="1" applyFill="1" applyBorder="1" applyAlignment="1" applyProtection="1">
      <alignment horizontal="left" vertical="top" wrapText="1"/>
      <protection locked="0"/>
    </xf>
    <xf numFmtId="0" fontId="22" fillId="0" borderId="0" xfId="0" applyFont="1" applyAlignment="1">
      <alignment horizontal="left" wrapText="1"/>
    </xf>
    <xf numFmtId="49" fontId="1" fillId="3" borderId="3" xfId="0" applyNumberFormat="1" applyFont="1" applyFill="1" applyBorder="1" applyAlignment="1" applyProtection="1">
      <alignment horizontal="left" vertical="top" wrapText="1"/>
      <protection locked="0"/>
    </xf>
    <xf numFmtId="49" fontId="5" fillId="3" borderId="3" xfId="0" applyNumberFormat="1" applyFont="1" applyFill="1" applyBorder="1" applyAlignment="1" applyProtection="1">
      <alignment horizontal="left" vertical="top" wrapText="1"/>
      <protection locked="0"/>
    </xf>
    <xf numFmtId="0" fontId="2" fillId="2" borderId="25" xfId="0" applyFont="1" applyFill="1" applyBorder="1" applyAlignment="1">
      <alignment horizontal="center" wrapText="1"/>
    </xf>
    <xf numFmtId="0" fontId="2" fillId="2" borderId="26" xfId="0" applyFont="1" applyFill="1" applyBorder="1" applyAlignment="1">
      <alignment horizontal="center" wrapText="1"/>
    </xf>
    <xf numFmtId="0" fontId="2" fillId="2" borderId="21" xfId="0" applyFont="1" applyFill="1" applyBorder="1" applyAlignment="1">
      <alignment horizontal="center" wrapText="1"/>
    </xf>
    <xf numFmtId="0" fontId="2" fillId="2" borderId="4" xfId="0" applyFont="1" applyFill="1" applyBorder="1" applyAlignment="1">
      <alignment horizontal="left"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21" fillId="0" borderId="48" xfId="0" applyFont="1" applyBorder="1" applyAlignment="1">
      <alignment horizontal="left" wrapText="1"/>
    </xf>
    <xf numFmtId="0" fontId="2" fillId="2" borderId="43" xfId="0" applyFont="1" applyFill="1" applyBorder="1" applyAlignment="1">
      <alignment horizontal="left" wrapText="1"/>
    </xf>
    <xf numFmtId="0" fontId="2" fillId="2" borderId="48" xfId="0" applyFont="1" applyFill="1" applyBorder="1" applyAlignment="1">
      <alignment horizontal="left" wrapText="1"/>
    </xf>
    <xf numFmtId="0" fontId="2" fillId="2" borderId="49" xfId="0" applyFont="1" applyFill="1" applyBorder="1" applyAlignment="1">
      <alignment horizontal="left" wrapText="1"/>
    </xf>
    <xf numFmtId="164" fontId="3" fillId="2" borderId="43" xfId="0" applyNumberFormat="1" applyFont="1" applyFill="1" applyBorder="1" applyAlignment="1">
      <alignment horizontal="center" vertical="center" wrapText="1"/>
    </xf>
    <xf numFmtId="164" fontId="3" fillId="2" borderId="44" xfId="0" applyNumberFormat="1" applyFont="1" applyFill="1" applyBorder="1" applyAlignment="1">
      <alignment horizontal="center" vertical="center" wrapText="1"/>
    </xf>
    <xf numFmtId="164" fontId="3" fillId="2" borderId="4" xfId="0" applyNumberFormat="1" applyFont="1" applyFill="1" applyBorder="1" applyAlignment="1">
      <alignment horizontal="center" vertical="center" wrapText="1"/>
    </xf>
    <xf numFmtId="164" fontId="3" fillId="2" borderId="35" xfId="0" applyNumberFormat="1" applyFont="1" applyFill="1" applyBorder="1" applyAlignment="1">
      <alignment horizontal="center" vertical="center" wrapText="1"/>
    </xf>
    <xf numFmtId="0" fontId="3" fillId="2"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2" borderId="42" xfId="0" applyFont="1" applyFill="1" applyBorder="1" applyAlignment="1">
      <alignment horizontal="left" vertical="center" wrapText="1"/>
    </xf>
    <xf numFmtId="49" fontId="0" fillId="2" borderId="45" xfId="0" applyNumberFormat="1" applyFill="1" applyBorder="1" applyAlignment="1">
      <alignment horizontal="center" vertical="center" wrapText="1"/>
    </xf>
    <xf numFmtId="49" fontId="0" fillId="2" borderId="46" xfId="0" applyNumberFormat="1" applyFill="1" applyBorder="1" applyAlignment="1">
      <alignment horizontal="center" vertical="center" wrapText="1"/>
    </xf>
    <xf numFmtId="49" fontId="0" fillId="2" borderId="47" xfId="0" applyNumberFormat="1" applyFill="1" applyBorder="1" applyAlignment="1">
      <alignment horizontal="center" vertical="center" wrapText="1"/>
    </xf>
    <xf numFmtId="0" fontId="0" fillId="2" borderId="45" xfId="0" applyFill="1" applyBorder="1" applyAlignment="1">
      <alignment horizontal="center" vertical="center" wrapText="1"/>
    </xf>
    <xf numFmtId="0" fontId="0" fillId="2" borderId="46" xfId="0" applyFill="1" applyBorder="1" applyAlignment="1">
      <alignment horizontal="center" vertical="center" wrapText="1"/>
    </xf>
    <xf numFmtId="0" fontId="0" fillId="2" borderId="47" xfId="0" applyFill="1" applyBorder="1" applyAlignment="1">
      <alignment horizontal="center" vertical="center" wrapText="1"/>
    </xf>
    <xf numFmtId="0" fontId="3" fillId="7" borderId="17" xfId="0" applyFont="1" applyFill="1" applyBorder="1" applyAlignment="1">
      <alignment horizontal="center" vertical="center" wrapText="1"/>
    </xf>
    <xf numFmtId="0" fontId="3" fillId="7" borderId="15" xfId="0" applyFont="1" applyFill="1" applyBorder="1" applyAlignment="1">
      <alignment horizontal="center" vertical="center" wrapText="1"/>
    </xf>
    <xf numFmtId="0" fontId="3" fillId="7" borderId="18" xfId="0" applyFont="1" applyFill="1" applyBorder="1" applyAlignment="1">
      <alignment horizontal="center" vertical="center" wrapText="1"/>
    </xf>
    <xf numFmtId="0" fontId="3" fillId="7" borderId="19" xfId="0" applyFont="1" applyFill="1" applyBorder="1" applyAlignment="1">
      <alignment horizontal="center" vertical="center" wrapText="1"/>
    </xf>
    <xf numFmtId="0" fontId="3" fillId="7" borderId="24" xfId="0" applyFont="1" applyFill="1" applyBorder="1" applyAlignment="1">
      <alignment horizontal="center" vertical="center" wrapText="1"/>
    </xf>
    <xf numFmtId="0" fontId="3" fillId="7" borderId="20" xfId="0" applyFont="1" applyFill="1" applyBorder="1" applyAlignment="1">
      <alignment horizontal="center" vertical="center" wrapText="1"/>
    </xf>
    <xf numFmtId="0" fontId="36" fillId="0" borderId="53" xfId="0" applyFont="1" applyBorder="1" applyAlignment="1">
      <alignment vertical="center" wrapText="1"/>
    </xf>
    <xf numFmtId="0" fontId="36" fillId="0" borderId="22" xfId="0" applyFont="1" applyBorder="1" applyAlignment="1">
      <alignment vertical="center" wrapText="1"/>
    </xf>
    <xf numFmtId="0" fontId="36" fillId="0" borderId="23" xfId="0" applyFont="1" applyBorder="1" applyAlignment="1">
      <alignment vertical="center" wrapText="1"/>
    </xf>
    <xf numFmtId="0" fontId="35" fillId="0" borderId="53" xfId="0" applyFont="1" applyBorder="1" applyAlignment="1">
      <alignment vertical="center" wrapText="1"/>
    </xf>
    <xf numFmtId="0" fontId="35" fillId="0" borderId="22" xfId="0" applyFont="1" applyBorder="1" applyAlignment="1">
      <alignment vertical="center" wrapText="1"/>
    </xf>
    <xf numFmtId="0" fontId="35" fillId="0" borderId="23" xfId="0" applyFont="1" applyBorder="1" applyAlignment="1">
      <alignment vertical="center" wrapText="1"/>
    </xf>
    <xf numFmtId="0" fontId="31" fillId="0" borderId="25" xfId="0" applyFont="1" applyBorder="1" applyAlignment="1">
      <alignment vertical="center" wrapText="1"/>
    </xf>
    <xf numFmtId="0" fontId="31" fillId="0" borderId="21" xfId="0" applyFont="1" applyBorder="1" applyAlignment="1">
      <alignment vertical="center" wrapText="1"/>
    </xf>
    <xf numFmtId="0" fontId="32" fillId="0" borderId="53" xfId="0" applyFont="1" applyBorder="1" applyAlignment="1">
      <alignment vertical="center" wrapText="1"/>
    </xf>
    <xf numFmtId="0" fontId="32" fillId="0" borderId="22" xfId="0" applyFont="1" applyBorder="1" applyAlignment="1">
      <alignment vertical="center" wrapText="1"/>
    </xf>
    <xf numFmtId="0" fontId="32" fillId="0" borderId="23" xfId="0" applyFont="1" applyBorder="1" applyAlignment="1">
      <alignment vertical="center" wrapText="1"/>
    </xf>
    <xf numFmtId="0" fontId="34" fillId="13" borderId="53" xfId="0" applyFont="1" applyFill="1" applyBorder="1" applyAlignment="1">
      <alignment vertical="center" wrapText="1"/>
    </xf>
    <xf numFmtId="0" fontId="34" fillId="13" borderId="22" xfId="0" applyFont="1" applyFill="1" applyBorder="1" applyAlignment="1">
      <alignment vertical="center" wrapText="1"/>
    </xf>
    <xf numFmtId="0" fontId="34" fillId="13" borderId="23" xfId="0" applyFont="1" applyFill="1" applyBorder="1" applyAlignment="1">
      <alignment vertical="center" wrapText="1"/>
    </xf>
    <xf numFmtId="0" fontId="34" fillId="12" borderId="53" xfId="0" applyFont="1" applyFill="1" applyBorder="1" applyAlignment="1">
      <alignment vertical="center" wrapText="1"/>
    </xf>
    <xf numFmtId="0" fontId="34" fillId="12" borderId="23" xfId="0" applyFont="1" applyFill="1" applyBorder="1" applyAlignment="1">
      <alignment vertical="center" wrapText="1"/>
    </xf>
    <xf numFmtId="0" fontId="34" fillId="15" borderId="53" xfId="0" applyFont="1" applyFill="1" applyBorder="1" applyAlignment="1">
      <alignment vertical="center" wrapText="1"/>
    </xf>
    <xf numFmtId="0" fontId="34" fillId="15" borderId="23" xfId="0" applyFont="1" applyFill="1" applyBorder="1" applyAlignment="1">
      <alignment vertical="center" wrapText="1"/>
    </xf>
    <xf numFmtId="0" fontId="32" fillId="0" borderId="25" xfId="0" applyFont="1" applyBorder="1" applyAlignment="1">
      <alignment vertical="center" wrapText="1"/>
    </xf>
    <xf numFmtId="0" fontId="32" fillId="0" borderId="21" xfId="0" applyFont="1" applyBorder="1" applyAlignment="1">
      <alignment vertical="center" wrapText="1"/>
    </xf>
    <xf numFmtId="0" fontId="2" fillId="2" borderId="18" xfId="0" applyFont="1" applyFill="1" applyBorder="1" applyAlignment="1">
      <alignment horizontal="center" wrapText="1"/>
    </xf>
    <xf numFmtId="0" fontId="2" fillId="7" borderId="17" xfId="0" applyFont="1" applyFill="1" applyBorder="1" applyAlignment="1">
      <alignment horizontal="center" vertical="center"/>
    </xf>
    <xf numFmtId="0" fontId="2" fillId="7" borderId="15" xfId="0" applyFont="1" applyFill="1" applyBorder="1" applyAlignment="1">
      <alignment horizontal="center" vertical="center"/>
    </xf>
    <xf numFmtId="0" fontId="2" fillId="7" borderId="18" xfId="0" applyFont="1" applyFill="1" applyBorder="1" applyAlignment="1">
      <alignment horizontal="center" vertical="center"/>
    </xf>
    <xf numFmtId="0" fontId="2" fillId="7" borderId="19" xfId="0" applyFont="1" applyFill="1" applyBorder="1" applyAlignment="1">
      <alignment horizontal="center" vertical="center"/>
    </xf>
    <xf numFmtId="0" fontId="2" fillId="7" borderId="24" xfId="0" applyFont="1" applyFill="1" applyBorder="1" applyAlignment="1">
      <alignment horizontal="center" vertical="center"/>
    </xf>
    <xf numFmtId="0" fontId="2" fillId="7" borderId="20" xfId="0" applyFont="1" applyFill="1" applyBorder="1" applyAlignment="1">
      <alignment horizontal="center" vertical="center"/>
    </xf>
    <xf numFmtId="165" fontId="42" fillId="0" borderId="54" xfId="0" applyNumberFormat="1" applyFont="1" applyFill="1" applyBorder="1" applyAlignment="1" applyProtection="1">
      <alignment horizontal="center" vertical="center" wrapText="1"/>
      <protection locked="0"/>
    </xf>
    <xf numFmtId="0" fontId="1" fillId="9" borderId="3" xfId="0" applyFont="1" applyFill="1" applyBorder="1" applyAlignment="1" applyProtection="1">
      <alignment horizontal="center" vertical="center" wrapText="1"/>
      <protection locked="0"/>
    </xf>
    <xf numFmtId="9" fontId="5" fillId="0" borderId="3" xfId="2" applyFont="1" applyFill="1" applyBorder="1" applyAlignment="1" applyProtection="1">
      <alignment horizontal="center" vertical="center" wrapText="1"/>
      <protection locked="0"/>
    </xf>
  </cellXfs>
  <cellStyles count="5">
    <cellStyle name="Lien hypertexte" xfId="3" builtinId="8"/>
    <cellStyle name="Monétaire" xfId="1" builtinId="4"/>
    <cellStyle name="Normal" xfId="0" builtinId="0"/>
    <cellStyle name="Normal 2" xfId="4" xr:uid="{38713CDE-2B41-4D1E-BE35-591CF7FE7E0C}"/>
    <cellStyle name="Pourcentage" xfId="2" builtinId="5"/>
  </cellStyles>
  <dxfs count="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797"/>
      <color rgb="FFFFA7A7"/>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ternational-alert.org/publications/preventing-violent-extremism-toolkit/"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1210C-0291-4E6D-849A-B84CDBBE00DB}">
  <sheetPr>
    <tabColor theme="4" tint="0.79998168889431442"/>
  </sheetPr>
  <dimension ref="B2:E3"/>
  <sheetViews>
    <sheetView showGridLines="0" zoomScale="80" zoomScaleNormal="80" workbookViewId="0"/>
  </sheetViews>
  <sheetFormatPr baseColWidth="10" defaultColWidth="8.77734375" defaultRowHeight="14.4" x14ac:dyDescent="0.3"/>
  <cols>
    <col min="2" max="2" width="133.44140625" customWidth="1"/>
  </cols>
  <sheetData>
    <row r="2" spans="2:5" ht="36.75" customHeight="1" thickBot="1" x14ac:dyDescent="0.35">
      <c r="B2" s="268" t="s">
        <v>409</v>
      </c>
      <c r="C2" s="268"/>
      <c r="D2" s="268"/>
      <c r="E2" s="268"/>
    </row>
    <row r="3" spans="2:5" ht="361.5" customHeight="1" thickBot="1" x14ac:dyDescent="0.35">
      <c r="B3" s="180" t="s">
        <v>410</v>
      </c>
    </row>
  </sheetData>
  <sheetProtection sheet="1" objects="1" scenarios="1"/>
  <mergeCells count="1">
    <mergeCell ref="B2:E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L270"/>
  <sheetViews>
    <sheetView showGridLines="0" showZeros="0" tabSelected="1" topLeftCell="D1" zoomScale="104" zoomScaleNormal="80" workbookViewId="0">
      <pane ySplit="4" topLeftCell="A176" activePane="bottomLeft" state="frozen"/>
      <selection pane="bottomLeft" activeCell="H104" sqref="H104"/>
    </sheetView>
  </sheetViews>
  <sheetFormatPr baseColWidth="10" defaultColWidth="9.21875" defaultRowHeight="14.4" x14ac:dyDescent="0.3"/>
  <cols>
    <col min="1" max="1" width="4.21875" style="37" customWidth="1"/>
    <col min="2" max="2" width="30.77734375" style="37" customWidth="1"/>
    <col min="3" max="3" width="32.44140625" style="37" customWidth="1"/>
    <col min="4" max="7" width="23.21875" style="37" customWidth="1"/>
    <col min="8" max="8" width="22.44140625" style="37" customWidth="1"/>
    <col min="9" max="9" width="22.44140625" style="156" customWidth="1"/>
    <col min="10" max="10" width="29.5546875" style="162" customWidth="1"/>
    <col min="11" max="11" width="30.21875" style="37" customWidth="1"/>
    <col min="12" max="12" width="18.77734375" style="37" customWidth="1"/>
    <col min="13" max="13" width="9.21875" style="37"/>
    <col min="14" max="14" width="17.77734375" style="37" customWidth="1"/>
    <col min="15" max="15" width="26.44140625" style="37" customWidth="1"/>
    <col min="16" max="16" width="22.44140625" style="37" customWidth="1"/>
    <col min="17" max="17" width="29.77734375" style="37" customWidth="1"/>
    <col min="18" max="18" width="23.44140625" style="37" customWidth="1"/>
    <col min="19" max="19" width="18.44140625" style="37" customWidth="1"/>
    <col min="20" max="20" width="17.44140625" style="37" customWidth="1"/>
    <col min="21" max="21" width="25.21875" style="37" customWidth="1"/>
    <col min="22" max="16384" width="9.21875" style="37"/>
  </cols>
  <sheetData>
    <row r="1" spans="1:12" ht="29.25" customHeight="1" x14ac:dyDescent="0.85">
      <c r="B1" s="268" t="s">
        <v>339</v>
      </c>
      <c r="C1" s="268"/>
      <c r="D1" s="268"/>
      <c r="E1" s="268"/>
      <c r="F1" s="35"/>
      <c r="G1" s="35"/>
      <c r="H1" s="36"/>
      <c r="I1" s="163"/>
      <c r="J1" s="186"/>
      <c r="K1" s="36"/>
    </row>
    <row r="2" spans="1:12" ht="24" customHeight="1" x14ac:dyDescent="0.5">
      <c r="B2" s="287" t="s">
        <v>185</v>
      </c>
      <c r="C2" s="287"/>
      <c r="D2" s="287"/>
      <c r="E2" s="287"/>
      <c r="F2" s="287"/>
      <c r="G2" s="287"/>
      <c r="H2" s="287"/>
      <c r="I2" s="164"/>
      <c r="J2" s="187"/>
    </row>
    <row r="3" spans="1:12" x14ac:dyDescent="0.3">
      <c r="D3" s="39"/>
      <c r="E3" s="39"/>
      <c r="F3" s="39"/>
      <c r="G3" s="39"/>
      <c r="I3" s="162"/>
      <c r="K3" s="38"/>
      <c r="L3" s="38"/>
    </row>
    <row r="4" spans="1:12" ht="148.5" customHeight="1" x14ac:dyDescent="0.3">
      <c r="B4" s="27" t="s">
        <v>186</v>
      </c>
      <c r="C4" s="27" t="s">
        <v>340</v>
      </c>
      <c r="D4" s="181" t="s">
        <v>341</v>
      </c>
      <c r="E4" s="181" t="s">
        <v>342</v>
      </c>
      <c r="F4" s="181" t="s">
        <v>343</v>
      </c>
      <c r="G4" s="27" t="s">
        <v>11</v>
      </c>
      <c r="H4" s="27" t="s">
        <v>344</v>
      </c>
      <c r="I4" s="27" t="s">
        <v>403</v>
      </c>
      <c r="J4" s="194" t="s">
        <v>411</v>
      </c>
      <c r="K4" s="27" t="s">
        <v>412</v>
      </c>
      <c r="L4" s="45"/>
    </row>
    <row r="5" spans="1:12" ht="51" customHeight="1" x14ac:dyDescent="0.3">
      <c r="B5" s="86" t="s">
        <v>187</v>
      </c>
      <c r="C5" s="284" t="s">
        <v>874</v>
      </c>
      <c r="D5" s="284"/>
      <c r="E5" s="284"/>
      <c r="F5" s="284"/>
      <c r="G5" s="284"/>
      <c r="H5" s="284"/>
      <c r="I5" s="285"/>
      <c r="J5" s="285"/>
      <c r="K5" s="284"/>
      <c r="L5" s="17"/>
    </row>
    <row r="6" spans="1:12" ht="51" customHeight="1" x14ac:dyDescent="0.3">
      <c r="B6" s="86" t="s">
        <v>188</v>
      </c>
      <c r="C6" s="288" t="s">
        <v>875</v>
      </c>
      <c r="D6" s="289"/>
      <c r="E6" s="289"/>
      <c r="F6" s="289"/>
      <c r="G6" s="289"/>
      <c r="H6" s="289"/>
      <c r="I6" s="270"/>
      <c r="J6" s="270"/>
      <c r="K6" s="289"/>
      <c r="L6" s="47"/>
    </row>
    <row r="7" spans="1:12" ht="172.2" thickBot="1" x14ac:dyDescent="0.35">
      <c r="B7" s="87" t="s">
        <v>189</v>
      </c>
      <c r="C7" s="244" t="s">
        <v>876</v>
      </c>
      <c r="D7" s="245">
        <v>70000</v>
      </c>
      <c r="E7" s="246">
        <v>55000</v>
      </c>
      <c r="F7" s="247">
        <v>30000</v>
      </c>
      <c r="G7" s="113">
        <f>SUM(D7:F7)</f>
        <v>155000</v>
      </c>
      <c r="H7" s="110">
        <v>1</v>
      </c>
      <c r="I7" s="18">
        <v>155000</v>
      </c>
      <c r="J7" s="266" t="s">
        <v>914</v>
      </c>
      <c r="K7" s="98"/>
      <c r="L7" s="48"/>
    </row>
    <row r="8" spans="1:12" ht="109.8" thickBot="1" x14ac:dyDescent="0.35">
      <c r="B8" s="87" t="s">
        <v>190</v>
      </c>
      <c r="C8" s="244" t="s">
        <v>877</v>
      </c>
      <c r="D8" s="245">
        <v>35000</v>
      </c>
      <c r="E8" s="246">
        <v>50000</v>
      </c>
      <c r="F8" s="246"/>
      <c r="G8" s="113">
        <f t="shared" ref="G8:G14" si="0">SUM(D8:F8)</f>
        <v>85000</v>
      </c>
      <c r="H8" s="110">
        <v>1</v>
      </c>
      <c r="I8" s="188">
        <f>35000+50000</f>
        <v>85000</v>
      </c>
      <c r="J8" s="266" t="s">
        <v>915</v>
      </c>
      <c r="K8" s="98"/>
      <c r="L8" s="48"/>
    </row>
    <row r="9" spans="1:12" ht="15.6" x14ac:dyDescent="0.3">
      <c r="B9" s="87" t="s">
        <v>191</v>
      </c>
      <c r="C9" s="16"/>
      <c r="D9" s="18"/>
      <c r="E9" s="18"/>
      <c r="F9" s="18"/>
      <c r="G9" s="113">
        <f t="shared" si="0"/>
        <v>0</v>
      </c>
      <c r="H9" s="110"/>
      <c r="I9" s="18"/>
      <c r="J9" s="188"/>
      <c r="K9" s="98"/>
      <c r="L9" s="48"/>
    </row>
    <row r="10" spans="1:12" ht="15.6" x14ac:dyDescent="0.3">
      <c r="B10" s="87" t="s">
        <v>192</v>
      </c>
      <c r="C10" s="16"/>
      <c r="D10" s="18"/>
      <c r="E10" s="18"/>
      <c r="F10" s="18"/>
      <c r="G10" s="113">
        <f t="shared" si="0"/>
        <v>0</v>
      </c>
      <c r="H10" s="110"/>
      <c r="I10" s="18"/>
      <c r="J10" s="188"/>
      <c r="K10" s="98"/>
      <c r="L10" s="48"/>
    </row>
    <row r="11" spans="1:12" ht="15.6" x14ac:dyDescent="0.3">
      <c r="B11" s="87" t="s">
        <v>193</v>
      </c>
      <c r="C11" s="16"/>
      <c r="D11" s="18"/>
      <c r="E11" s="18"/>
      <c r="F11" s="18"/>
      <c r="G11" s="113">
        <f t="shared" si="0"/>
        <v>0</v>
      </c>
      <c r="H11" s="110"/>
      <c r="I11" s="18"/>
      <c r="J11" s="188"/>
      <c r="K11" s="98"/>
      <c r="L11" s="48"/>
    </row>
    <row r="12" spans="1:12" ht="15.6" x14ac:dyDescent="0.3">
      <c r="B12" s="87" t="s">
        <v>194</v>
      </c>
      <c r="C12" s="16"/>
      <c r="D12" s="18"/>
      <c r="E12" s="18"/>
      <c r="F12" s="18"/>
      <c r="G12" s="113">
        <f t="shared" si="0"/>
        <v>0</v>
      </c>
      <c r="H12" s="110"/>
      <c r="I12" s="18"/>
      <c r="J12" s="188"/>
      <c r="K12" s="98"/>
      <c r="L12" s="48"/>
    </row>
    <row r="13" spans="1:12" ht="15.6" x14ac:dyDescent="0.3">
      <c r="B13" s="87" t="s">
        <v>195</v>
      </c>
      <c r="C13" s="44"/>
      <c r="D13" s="19"/>
      <c r="E13" s="19"/>
      <c r="F13" s="19"/>
      <c r="G13" s="113">
        <f t="shared" si="0"/>
        <v>0</v>
      </c>
      <c r="H13" s="111"/>
      <c r="I13" s="19"/>
      <c r="J13" s="188"/>
      <c r="K13" s="99"/>
      <c r="L13" s="48"/>
    </row>
    <row r="14" spans="1:12" ht="15.6" x14ac:dyDescent="0.3">
      <c r="A14" s="38"/>
      <c r="B14" s="87" t="s">
        <v>196</v>
      </c>
      <c r="C14" s="44"/>
      <c r="D14" s="19"/>
      <c r="E14" s="19"/>
      <c r="F14" s="19"/>
      <c r="G14" s="113">
        <f t="shared" si="0"/>
        <v>0</v>
      </c>
      <c r="H14" s="111"/>
      <c r="I14" s="19"/>
      <c r="J14" s="188"/>
      <c r="K14" s="99"/>
    </row>
    <row r="15" spans="1:12" ht="15.6" x14ac:dyDescent="0.3">
      <c r="A15" s="38"/>
      <c r="C15" s="88" t="s">
        <v>345</v>
      </c>
      <c r="D15" s="20">
        <f>SUM(D7:D14)</f>
        <v>105000</v>
      </c>
      <c r="E15" s="20">
        <f>SUM(E7:E14)</f>
        <v>105000</v>
      </c>
      <c r="F15" s="20">
        <f>SUM(F7:F14)</f>
        <v>30000</v>
      </c>
      <c r="G15" s="20">
        <f>SUM(G7:G14)</f>
        <v>240000</v>
      </c>
      <c r="H15" s="20">
        <f>(H7*G7)+(H8*G8)+(H9*G9)+(H10*G10)+(H11*G11)+(H12*G12)+(H13*G13)+(H14*G14)</f>
        <v>240000</v>
      </c>
      <c r="I15" s="20">
        <f>SUM(I7:I14)</f>
        <v>240000</v>
      </c>
      <c r="J15" s="189"/>
      <c r="K15" s="99"/>
      <c r="L15" s="49"/>
    </row>
    <row r="16" spans="1:12" ht="51" customHeight="1" x14ac:dyDescent="0.3">
      <c r="A16" s="38"/>
      <c r="B16" s="86" t="s">
        <v>197</v>
      </c>
      <c r="C16" s="283" t="s">
        <v>878</v>
      </c>
      <c r="D16" s="269"/>
      <c r="E16" s="269"/>
      <c r="F16" s="269"/>
      <c r="G16" s="269"/>
      <c r="H16" s="269"/>
      <c r="I16" s="270"/>
      <c r="J16" s="270"/>
      <c r="K16" s="269"/>
      <c r="L16" s="47"/>
    </row>
    <row r="17" spans="1:12" ht="125.4" thickBot="1" x14ac:dyDescent="0.35">
      <c r="A17" s="38"/>
      <c r="B17" s="87" t="s">
        <v>198</v>
      </c>
      <c r="C17" s="248" t="s">
        <v>879</v>
      </c>
      <c r="D17" s="245">
        <v>70000</v>
      </c>
      <c r="E17" s="18"/>
      <c r="F17" s="18"/>
      <c r="G17" s="113">
        <f>SUM(D17:F17)</f>
        <v>70000</v>
      </c>
      <c r="H17" s="110">
        <v>1</v>
      </c>
      <c r="I17" s="18">
        <v>70000</v>
      </c>
      <c r="J17" s="266" t="s">
        <v>916</v>
      </c>
      <c r="K17" s="98"/>
      <c r="L17" s="48"/>
    </row>
    <row r="18" spans="1:12" ht="141" thickBot="1" x14ac:dyDescent="0.35">
      <c r="A18" s="38"/>
      <c r="B18" s="87" t="s">
        <v>199</v>
      </c>
      <c r="C18" s="248" t="s">
        <v>880</v>
      </c>
      <c r="D18" s="249">
        <v>30000</v>
      </c>
      <c r="E18" s="18"/>
      <c r="F18" s="18"/>
      <c r="G18" s="113">
        <f t="shared" ref="G18:G24" si="1">SUM(D18:F18)</f>
        <v>30000</v>
      </c>
      <c r="H18" s="110">
        <v>1</v>
      </c>
      <c r="I18" s="18">
        <v>30000</v>
      </c>
      <c r="J18" s="266" t="s">
        <v>916</v>
      </c>
      <c r="K18" s="98"/>
      <c r="L18" s="48"/>
    </row>
    <row r="19" spans="1:12" ht="46.8" x14ac:dyDescent="0.3">
      <c r="A19" s="38"/>
      <c r="B19" s="87" t="s">
        <v>200</v>
      </c>
      <c r="C19" s="250" t="s">
        <v>881</v>
      </c>
      <c r="D19" s="252">
        <v>40000</v>
      </c>
      <c r="E19" s="18"/>
      <c r="F19" s="18"/>
      <c r="G19" s="113">
        <f t="shared" si="1"/>
        <v>40000</v>
      </c>
      <c r="H19" s="110">
        <v>1</v>
      </c>
      <c r="I19" s="18">
        <v>40000</v>
      </c>
      <c r="J19" s="266" t="s">
        <v>918</v>
      </c>
      <c r="K19" s="98"/>
      <c r="L19" s="48"/>
    </row>
    <row r="20" spans="1:12" ht="78" x14ac:dyDescent="0.3">
      <c r="A20" s="38"/>
      <c r="B20" s="87" t="s">
        <v>201</v>
      </c>
      <c r="C20" s="251" t="s">
        <v>882</v>
      </c>
      <c r="D20" s="252"/>
      <c r="E20" s="18"/>
      <c r="F20" s="18">
        <v>55000</v>
      </c>
      <c r="G20" s="113">
        <f t="shared" si="1"/>
        <v>55000</v>
      </c>
      <c r="H20" s="110">
        <v>1</v>
      </c>
      <c r="I20" s="18">
        <v>55000</v>
      </c>
      <c r="J20" s="266" t="s">
        <v>919</v>
      </c>
      <c r="K20" s="98"/>
      <c r="L20" s="48"/>
    </row>
    <row r="21" spans="1:12" ht="78.599999999999994" thickBot="1" x14ac:dyDescent="0.35">
      <c r="A21" s="38"/>
      <c r="B21" s="87" t="s">
        <v>202</v>
      </c>
      <c r="C21" s="248" t="s">
        <v>883</v>
      </c>
      <c r="D21" s="245"/>
      <c r="E21" s="18">
        <v>35000</v>
      </c>
      <c r="F21" s="18"/>
      <c r="G21" s="113">
        <f t="shared" si="1"/>
        <v>35000</v>
      </c>
      <c r="H21" s="110">
        <v>1</v>
      </c>
      <c r="I21" s="188">
        <f>35000</f>
        <v>35000</v>
      </c>
      <c r="J21" s="266" t="s">
        <v>917</v>
      </c>
      <c r="K21" s="98"/>
      <c r="L21" s="48"/>
    </row>
    <row r="22" spans="1:12" ht="63" thickBot="1" x14ac:dyDescent="0.35">
      <c r="A22" s="38"/>
      <c r="B22" s="87" t="s">
        <v>203</v>
      </c>
      <c r="C22" s="248" t="s">
        <v>884</v>
      </c>
      <c r="D22" s="252">
        <v>40000</v>
      </c>
      <c r="E22" s="18"/>
      <c r="F22" s="18"/>
      <c r="G22" s="113">
        <f t="shared" si="1"/>
        <v>40000</v>
      </c>
      <c r="H22" s="110">
        <v>1</v>
      </c>
      <c r="I22" s="18">
        <f>40000</f>
        <v>40000</v>
      </c>
      <c r="J22" s="266" t="s">
        <v>918</v>
      </c>
      <c r="K22" s="98"/>
      <c r="L22" s="48"/>
    </row>
    <row r="23" spans="1:12" ht="15.6" x14ac:dyDescent="0.3">
      <c r="A23" s="38"/>
      <c r="B23" s="87" t="s">
        <v>204</v>
      </c>
      <c r="C23" s="44"/>
      <c r="D23" s="19"/>
      <c r="E23" s="19"/>
      <c r="F23" s="19"/>
      <c r="G23" s="113">
        <f t="shared" si="1"/>
        <v>0</v>
      </c>
      <c r="H23" s="111"/>
      <c r="I23" s="19"/>
      <c r="J23" s="188"/>
      <c r="K23" s="99"/>
      <c r="L23" s="48"/>
    </row>
    <row r="24" spans="1:12" ht="15.6" x14ac:dyDescent="0.3">
      <c r="A24" s="38"/>
      <c r="B24" s="87" t="s">
        <v>205</v>
      </c>
      <c r="C24" s="44"/>
      <c r="D24" s="19"/>
      <c r="E24" s="19"/>
      <c r="F24" s="19"/>
      <c r="G24" s="113">
        <f t="shared" si="1"/>
        <v>0</v>
      </c>
      <c r="H24" s="111"/>
      <c r="I24" s="19"/>
      <c r="J24" s="188"/>
      <c r="K24" s="99"/>
      <c r="L24" s="48"/>
    </row>
    <row r="25" spans="1:12" ht="15.6" x14ac:dyDescent="0.3">
      <c r="A25" s="38"/>
      <c r="C25" s="88" t="s">
        <v>345</v>
      </c>
      <c r="D25" s="23">
        <f>SUM(D17:D24)</f>
        <v>180000</v>
      </c>
      <c r="E25" s="23">
        <f>SUM(E17:E24)</f>
        <v>35000</v>
      </c>
      <c r="F25" s="23">
        <f>SUM(F17:F24)</f>
        <v>55000</v>
      </c>
      <c r="G25" s="23">
        <f>SUM(G17:G24)</f>
        <v>270000</v>
      </c>
      <c r="H25" s="20">
        <f>(H17*G17)+(H18*G18)+(H19*G19)+(H20*G20)+(H21*G21)+(H22*G22)+(H23*G23)+(H24*G24)</f>
        <v>270000</v>
      </c>
      <c r="I25" s="20">
        <f>SUM(I17:I24)</f>
        <v>270000</v>
      </c>
      <c r="J25" s="189"/>
      <c r="K25" s="99"/>
      <c r="L25" s="49"/>
    </row>
    <row r="26" spans="1:12" ht="51" customHeight="1" x14ac:dyDescent="0.3">
      <c r="A26" s="38"/>
      <c r="B26" s="86" t="s">
        <v>206</v>
      </c>
      <c r="C26" s="283" t="s">
        <v>885</v>
      </c>
      <c r="D26" s="269"/>
      <c r="E26" s="269"/>
      <c r="F26" s="269"/>
      <c r="G26" s="269"/>
      <c r="H26" s="269"/>
      <c r="I26" s="270"/>
      <c r="J26" s="270"/>
      <c r="K26" s="269"/>
      <c r="L26" s="47"/>
    </row>
    <row r="27" spans="1:12" ht="109.2" x14ac:dyDescent="0.3">
      <c r="A27" s="38"/>
      <c r="B27" s="87" t="s">
        <v>207</v>
      </c>
      <c r="C27" s="253" t="s">
        <v>886</v>
      </c>
      <c r="D27" s="18"/>
      <c r="E27" s="246">
        <v>62000</v>
      </c>
      <c r="F27" s="18"/>
      <c r="G27" s="113">
        <f>SUM(D27:F27)</f>
        <v>62000</v>
      </c>
      <c r="H27" s="110">
        <v>1</v>
      </c>
      <c r="I27" s="188">
        <f>62000</f>
        <v>62000</v>
      </c>
      <c r="J27" s="266" t="s">
        <v>920</v>
      </c>
      <c r="K27" s="98"/>
      <c r="L27" s="48"/>
    </row>
    <row r="28" spans="1:12" ht="124.8" x14ac:dyDescent="0.3">
      <c r="A28" s="38"/>
      <c r="B28" s="87" t="s">
        <v>208</v>
      </c>
      <c r="C28" s="253" t="s">
        <v>887</v>
      </c>
      <c r="D28" s="18"/>
      <c r="E28" s="246">
        <v>50000</v>
      </c>
      <c r="F28" s="18"/>
      <c r="G28" s="113">
        <f t="shared" ref="G28:G34" si="2">SUM(D28:F28)</f>
        <v>50000</v>
      </c>
      <c r="H28" s="348">
        <v>1</v>
      </c>
      <c r="I28" s="188">
        <f>50000</f>
        <v>50000</v>
      </c>
      <c r="J28" s="188"/>
      <c r="K28" s="98"/>
      <c r="L28" s="48"/>
    </row>
    <row r="29" spans="1:12" ht="78" x14ac:dyDescent="0.3">
      <c r="A29" s="38"/>
      <c r="B29" s="87" t="s">
        <v>209</v>
      </c>
      <c r="C29" s="253" t="s">
        <v>888</v>
      </c>
      <c r="D29" s="18"/>
      <c r="E29" s="346">
        <v>45000</v>
      </c>
      <c r="F29" s="18"/>
      <c r="G29" s="113">
        <f t="shared" si="2"/>
        <v>45000</v>
      </c>
      <c r="H29" s="348">
        <v>1</v>
      </c>
      <c r="I29" s="188">
        <f>45000</f>
        <v>45000</v>
      </c>
      <c r="J29" s="188"/>
      <c r="K29" s="98"/>
      <c r="L29" s="48"/>
    </row>
    <row r="30" spans="1:12" ht="15.6" x14ac:dyDescent="0.3">
      <c r="A30" s="38"/>
      <c r="B30" s="87" t="s">
        <v>210</v>
      </c>
      <c r="C30" s="16"/>
      <c r="D30" s="18"/>
      <c r="E30" s="18"/>
      <c r="F30" s="18"/>
      <c r="G30" s="113">
        <f t="shared" si="2"/>
        <v>0</v>
      </c>
      <c r="H30" s="110"/>
      <c r="I30" s="18"/>
      <c r="J30" s="188"/>
      <c r="K30" s="98"/>
      <c r="L30" s="48"/>
    </row>
    <row r="31" spans="1:12" s="38" customFormat="1" ht="15.6" x14ac:dyDescent="0.3">
      <c r="B31" s="87" t="s">
        <v>211</v>
      </c>
      <c r="C31" s="16"/>
      <c r="D31" s="18"/>
      <c r="E31" s="18"/>
      <c r="F31" s="18"/>
      <c r="G31" s="113">
        <f t="shared" si="2"/>
        <v>0</v>
      </c>
      <c r="H31" s="110"/>
      <c r="I31" s="18"/>
      <c r="J31" s="188"/>
      <c r="K31" s="98"/>
      <c r="L31" s="48"/>
    </row>
    <row r="32" spans="1:12" s="38" customFormat="1" ht="15.6" x14ac:dyDescent="0.3">
      <c r="B32" s="87" t="s">
        <v>212</v>
      </c>
      <c r="C32" s="16"/>
      <c r="D32" s="18"/>
      <c r="E32" s="18"/>
      <c r="F32" s="18"/>
      <c r="G32" s="113">
        <f t="shared" si="2"/>
        <v>0</v>
      </c>
      <c r="H32" s="110"/>
      <c r="I32" s="18"/>
      <c r="J32" s="188"/>
      <c r="K32" s="98"/>
      <c r="L32" s="48"/>
    </row>
    <row r="33" spans="1:12" s="38" customFormat="1" ht="15.6" x14ac:dyDescent="0.3">
      <c r="A33" s="37"/>
      <c r="B33" s="87" t="s">
        <v>213</v>
      </c>
      <c r="C33" s="44"/>
      <c r="D33" s="19"/>
      <c r="E33" s="19"/>
      <c r="F33" s="19"/>
      <c r="G33" s="113">
        <f t="shared" si="2"/>
        <v>0</v>
      </c>
      <c r="H33" s="111"/>
      <c r="I33" s="19"/>
      <c r="J33" s="188"/>
      <c r="K33" s="99"/>
      <c r="L33" s="48"/>
    </row>
    <row r="34" spans="1:12" ht="15.6" x14ac:dyDescent="0.3">
      <c r="B34" s="87" t="s">
        <v>214</v>
      </c>
      <c r="C34" s="44"/>
      <c r="D34" s="19"/>
      <c r="E34" s="19"/>
      <c r="F34" s="19"/>
      <c r="G34" s="113">
        <f t="shared" si="2"/>
        <v>0</v>
      </c>
      <c r="H34" s="111"/>
      <c r="I34" s="19"/>
      <c r="J34" s="188"/>
      <c r="K34" s="99"/>
      <c r="L34" s="48"/>
    </row>
    <row r="35" spans="1:12" ht="15.6" x14ac:dyDescent="0.3">
      <c r="C35" s="88" t="s">
        <v>345</v>
      </c>
      <c r="D35" s="23">
        <f>SUM(D27:D34)</f>
        <v>0</v>
      </c>
      <c r="E35" s="23">
        <f>SUM(E27:E34)</f>
        <v>157000</v>
      </c>
      <c r="F35" s="23">
        <f>SUM(F27:F34)</f>
        <v>0</v>
      </c>
      <c r="G35" s="23">
        <f>SUM(G27:G34)</f>
        <v>157000</v>
      </c>
      <c r="H35" s="20">
        <f>(H27*G27)+(H28*G28)+(H29*G29)+(H30*G30)+(H31*G31)+(H32*G32)+(H33*G33)+(H34*G34)</f>
        <v>157000</v>
      </c>
      <c r="I35" s="20">
        <f>SUM(I27:I34)</f>
        <v>157000</v>
      </c>
      <c r="J35" s="189"/>
      <c r="K35" s="99"/>
      <c r="L35" s="49"/>
    </row>
    <row r="36" spans="1:12" ht="51" customHeight="1" x14ac:dyDescent="0.3">
      <c r="B36" s="86" t="s">
        <v>215</v>
      </c>
      <c r="C36" s="283" t="s">
        <v>889</v>
      </c>
      <c r="D36" s="269"/>
      <c r="E36" s="269"/>
      <c r="F36" s="269"/>
      <c r="G36" s="269"/>
      <c r="H36" s="269"/>
      <c r="I36" s="270"/>
      <c r="J36" s="270"/>
      <c r="K36" s="269"/>
      <c r="L36" s="47"/>
    </row>
    <row r="37" spans="1:12" ht="94.2" thickBot="1" x14ac:dyDescent="0.35">
      <c r="B37" s="87" t="s">
        <v>216</v>
      </c>
      <c r="C37" s="254" t="s">
        <v>890</v>
      </c>
      <c r="D37" s="255"/>
      <c r="E37" s="246">
        <v>40000</v>
      </c>
      <c r="F37" s="246"/>
      <c r="G37" s="113">
        <f>SUM(D37:F37)</f>
        <v>40000</v>
      </c>
      <c r="H37" s="110">
        <v>1</v>
      </c>
      <c r="I37" s="18">
        <f>40000</f>
        <v>40000</v>
      </c>
      <c r="J37" s="266" t="s">
        <v>921</v>
      </c>
      <c r="K37" s="98"/>
      <c r="L37" s="48"/>
    </row>
    <row r="38" spans="1:12" ht="141" thickBot="1" x14ac:dyDescent="0.35">
      <c r="B38" s="87" t="s">
        <v>217</v>
      </c>
      <c r="C38" s="254" t="s">
        <v>891</v>
      </c>
      <c r="D38" s="255">
        <f>50000</f>
        <v>50000</v>
      </c>
      <c r="E38" s="246"/>
      <c r="F38" s="246">
        <v>20000</v>
      </c>
      <c r="G38" s="113">
        <f t="shared" ref="G38:G44" si="3">SUM(D38:F38)</f>
        <v>70000</v>
      </c>
      <c r="H38" s="110">
        <v>1</v>
      </c>
      <c r="I38" s="18">
        <f>70000</f>
        <v>70000</v>
      </c>
      <c r="J38" s="267" t="s">
        <v>922</v>
      </c>
      <c r="K38" s="98"/>
      <c r="L38" s="48"/>
    </row>
    <row r="39" spans="1:12" ht="15.6" x14ac:dyDescent="0.3">
      <c r="B39" s="87" t="s">
        <v>218</v>
      </c>
      <c r="C39" s="16"/>
      <c r="D39" s="18"/>
      <c r="E39" s="18"/>
      <c r="F39" s="18"/>
      <c r="G39" s="113">
        <f t="shared" si="3"/>
        <v>0</v>
      </c>
      <c r="H39" s="110"/>
      <c r="I39" s="18"/>
      <c r="J39" s="188"/>
      <c r="K39" s="98"/>
      <c r="L39" s="48"/>
    </row>
    <row r="40" spans="1:12" ht="15.6" x14ac:dyDescent="0.3">
      <c r="B40" s="87" t="s">
        <v>219</v>
      </c>
      <c r="C40" s="16"/>
      <c r="D40" s="18"/>
      <c r="E40" s="18"/>
      <c r="F40" s="18"/>
      <c r="G40" s="113">
        <f t="shared" si="3"/>
        <v>0</v>
      </c>
      <c r="H40" s="110"/>
      <c r="I40" s="18"/>
      <c r="J40" s="188"/>
      <c r="K40" s="98"/>
      <c r="L40" s="48"/>
    </row>
    <row r="41" spans="1:12" ht="15.6" x14ac:dyDescent="0.3">
      <c r="B41" s="87" t="s">
        <v>220</v>
      </c>
      <c r="C41" s="16"/>
      <c r="D41" s="18"/>
      <c r="E41" s="18"/>
      <c r="F41" s="18"/>
      <c r="G41" s="113">
        <f t="shared" si="3"/>
        <v>0</v>
      </c>
      <c r="H41" s="110"/>
      <c r="I41" s="18"/>
      <c r="J41" s="188"/>
      <c r="K41" s="98"/>
      <c r="L41" s="48"/>
    </row>
    <row r="42" spans="1:12" ht="15.6" x14ac:dyDescent="0.3">
      <c r="A42" s="38"/>
      <c r="B42" s="87" t="s">
        <v>221</v>
      </c>
      <c r="C42" s="16"/>
      <c r="D42" s="18"/>
      <c r="E42" s="18"/>
      <c r="F42" s="18"/>
      <c r="G42" s="113">
        <f t="shared" si="3"/>
        <v>0</v>
      </c>
      <c r="H42" s="110"/>
      <c r="I42" s="18"/>
      <c r="J42" s="188"/>
      <c r="K42" s="98"/>
      <c r="L42" s="48"/>
    </row>
    <row r="43" spans="1:12" s="38" customFormat="1" ht="15.6" x14ac:dyDescent="0.3">
      <c r="A43" s="37"/>
      <c r="B43" s="87" t="s">
        <v>222</v>
      </c>
      <c r="C43" s="44"/>
      <c r="D43" s="19"/>
      <c r="E43" s="19"/>
      <c r="F43" s="19"/>
      <c r="G43" s="113">
        <f t="shared" si="3"/>
        <v>0</v>
      </c>
      <c r="H43" s="111"/>
      <c r="I43" s="19"/>
      <c r="J43" s="188"/>
      <c r="K43" s="99"/>
      <c r="L43" s="48"/>
    </row>
    <row r="44" spans="1:12" ht="15.6" x14ac:dyDescent="0.3">
      <c r="B44" s="87" t="s">
        <v>223</v>
      </c>
      <c r="C44" s="44"/>
      <c r="D44" s="19"/>
      <c r="E44" s="19"/>
      <c r="F44" s="19"/>
      <c r="G44" s="113">
        <f t="shared" si="3"/>
        <v>0</v>
      </c>
      <c r="H44" s="111"/>
      <c r="I44" s="19"/>
      <c r="J44" s="188"/>
      <c r="K44" s="99"/>
      <c r="L44" s="48"/>
    </row>
    <row r="45" spans="1:12" ht="15.6" x14ac:dyDescent="0.3">
      <c r="C45" s="88" t="s">
        <v>345</v>
      </c>
      <c r="D45" s="20">
        <f>SUM(D37:D44)</f>
        <v>50000</v>
      </c>
      <c r="E45" s="20">
        <f>SUM(E37:E44)</f>
        <v>40000</v>
      </c>
      <c r="F45" s="20">
        <f>SUM(F37:F44)</f>
        <v>20000</v>
      </c>
      <c r="G45" s="20">
        <f>SUM(G37:G44)</f>
        <v>110000</v>
      </c>
      <c r="H45" s="20">
        <f>(H37*G37)+(H38*G38)+(H39*G39)+(H40*G40)+(H41*G41)+(H42*G42)+(H43*G43)+(H44*G44)</f>
        <v>110000</v>
      </c>
      <c r="I45" s="20">
        <f>SUM(I37:I44)</f>
        <v>110000</v>
      </c>
      <c r="J45" s="189"/>
      <c r="K45" s="99"/>
      <c r="L45" s="49"/>
    </row>
    <row r="46" spans="1:12" ht="15.6" x14ac:dyDescent="0.3">
      <c r="B46" s="10"/>
      <c r="C46" s="11"/>
      <c r="D46" s="9"/>
      <c r="E46" s="9"/>
      <c r="F46" s="9"/>
      <c r="G46" s="9"/>
      <c r="H46" s="9"/>
      <c r="I46" s="9"/>
      <c r="J46" s="190"/>
      <c r="K46" s="9"/>
      <c r="L46" s="48"/>
    </row>
    <row r="47" spans="1:12" ht="51" customHeight="1" x14ac:dyDescent="0.3">
      <c r="B47" s="88" t="s">
        <v>224</v>
      </c>
      <c r="C47" s="286" t="s">
        <v>892</v>
      </c>
      <c r="D47" s="286"/>
      <c r="E47" s="286"/>
      <c r="F47" s="286"/>
      <c r="G47" s="286"/>
      <c r="H47" s="286"/>
      <c r="I47" s="285"/>
      <c r="J47" s="285"/>
      <c r="K47" s="286"/>
      <c r="L47" s="17"/>
    </row>
    <row r="48" spans="1:12" ht="51" customHeight="1" x14ac:dyDescent="0.3">
      <c r="B48" s="86" t="s">
        <v>225</v>
      </c>
      <c r="C48" s="283" t="s">
        <v>893</v>
      </c>
      <c r="D48" s="269"/>
      <c r="E48" s="269"/>
      <c r="F48" s="269"/>
      <c r="G48" s="269"/>
      <c r="H48" s="269"/>
      <c r="I48" s="270"/>
      <c r="J48" s="270"/>
      <c r="K48" s="269"/>
      <c r="L48" s="47"/>
    </row>
    <row r="49" spans="1:12" ht="171.6" x14ac:dyDescent="0.3">
      <c r="B49" s="87" t="s">
        <v>226</v>
      </c>
      <c r="C49" s="256" t="s">
        <v>894</v>
      </c>
      <c r="D49" s="247"/>
      <c r="E49" s="259"/>
      <c r="F49" s="247">
        <v>35000</v>
      </c>
      <c r="G49" s="113">
        <f>SUM(D49:F49)</f>
        <v>35000</v>
      </c>
      <c r="H49" s="110">
        <v>1</v>
      </c>
      <c r="I49" s="346">
        <f>35000</f>
        <v>35000</v>
      </c>
      <c r="J49" s="347" t="s">
        <v>923</v>
      </c>
      <c r="K49" s="98"/>
      <c r="L49" s="48"/>
    </row>
    <row r="50" spans="1:12" ht="93.6" x14ac:dyDescent="0.3">
      <c r="B50" s="87" t="s">
        <v>227</v>
      </c>
      <c r="C50" s="257" t="s">
        <v>895</v>
      </c>
      <c r="D50" s="258"/>
      <c r="E50" s="259">
        <v>60000</v>
      </c>
      <c r="F50" s="259"/>
      <c r="G50" s="113">
        <f t="shared" ref="G50:G56" si="4">SUM(D50:F50)</f>
        <v>60000</v>
      </c>
      <c r="H50" s="110">
        <v>1</v>
      </c>
      <c r="I50" s="346">
        <f>60000</f>
        <v>60000</v>
      </c>
      <c r="J50" s="188"/>
      <c r="K50" s="98"/>
      <c r="L50" s="48"/>
    </row>
    <row r="51" spans="1:12" ht="202.8" x14ac:dyDescent="0.3">
      <c r="B51" s="87" t="s">
        <v>228</v>
      </c>
      <c r="C51" s="253" t="s">
        <v>896</v>
      </c>
      <c r="D51" s="247"/>
      <c r="E51" s="259"/>
      <c r="F51" s="259">
        <v>30000</v>
      </c>
      <c r="G51" s="113">
        <f t="shared" si="4"/>
        <v>30000</v>
      </c>
      <c r="H51" s="110">
        <v>1</v>
      </c>
      <c r="I51" s="247">
        <v>30000</v>
      </c>
      <c r="J51" s="267" t="s">
        <v>922</v>
      </c>
      <c r="K51" s="98"/>
      <c r="L51" s="48"/>
    </row>
    <row r="52" spans="1:12" ht="93.6" x14ac:dyDescent="0.3">
      <c r="B52" s="87" t="s">
        <v>229</v>
      </c>
      <c r="C52" s="253" t="s">
        <v>897</v>
      </c>
      <c r="D52" s="247">
        <v>55000</v>
      </c>
      <c r="E52" s="259"/>
      <c r="F52" s="247"/>
      <c r="G52" s="113">
        <f t="shared" si="4"/>
        <v>55000</v>
      </c>
      <c r="H52" s="110">
        <v>1</v>
      </c>
      <c r="I52" s="247">
        <v>55000</v>
      </c>
      <c r="J52" s="188"/>
      <c r="K52" s="98"/>
      <c r="L52" s="48"/>
    </row>
    <row r="53" spans="1:12" ht="15.6" x14ac:dyDescent="0.3">
      <c r="B53" s="87" t="s">
        <v>230</v>
      </c>
      <c r="C53" s="16"/>
      <c r="D53" s="18"/>
      <c r="E53" s="18"/>
      <c r="F53" s="18"/>
      <c r="G53" s="113">
        <f t="shared" si="4"/>
        <v>0</v>
      </c>
      <c r="H53" s="110"/>
      <c r="I53" s="18"/>
      <c r="J53" s="188"/>
      <c r="K53" s="98"/>
      <c r="L53" s="48"/>
    </row>
    <row r="54" spans="1:12" ht="15.6" x14ac:dyDescent="0.3">
      <c r="B54" s="87" t="s">
        <v>231</v>
      </c>
      <c r="C54" s="16"/>
      <c r="D54" s="18"/>
      <c r="E54" s="18"/>
      <c r="F54" s="18"/>
      <c r="G54" s="113">
        <f t="shared" si="4"/>
        <v>0</v>
      </c>
      <c r="H54" s="110"/>
      <c r="I54" s="18"/>
      <c r="J54" s="188"/>
      <c r="K54" s="98"/>
      <c r="L54" s="48"/>
    </row>
    <row r="55" spans="1:12" ht="15.6" x14ac:dyDescent="0.3">
      <c r="A55" s="38"/>
      <c r="B55" s="87" t="s">
        <v>232</v>
      </c>
      <c r="C55" s="44"/>
      <c r="D55" s="19"/>
      <c r="E55" s="19"/>
      <c r="F55" s="19"/>
      <c r="G55" s="113">
        <f t="shared" si="4"/>
        <v>0</v>
      </c>
      <c r="H55" s="111"/>
      <c r="I55" s="19"/>
      <c r="J55" s="188"/>
      <c r="K55" s="99"/>
      <c r="L55" s="48"/>
    </row>
    <row r="56" spans="1:12" s="38" customFormat="1" ht="15.6" x14ac:dyDescent="0.3">
      <c r="B56" s="87" t="s">
        <v>233</v>
      </c>
      <c r="C56" s="44"/>
      <c r="D56" s="19"/>
      <c r="E56" s="19"/>
      <c r="F56" s="19"/>
      <c r="G56" s="113">
        <f t="shared" si="4"/>
        <v>0</v>
      </c>
      <c r="H56" s="111"/>
      <c r="I56" s="19"/>
      <c r="J56" s="188"/>
      <c r="K56" s="99"/>
      <c r="L56" s="48"/>
    </row>
    <row r="57" spans="1:12" s="38" customFormat="1" ht="15.6" x14ac:dyDescent="0.3">
      <c r="A57" s="37"/>
      <c r="B57" s="37"/>
      <c r="C57" s="88" t="s">
        <v>345</v>
      </c>
      <c r="D57" s="20">
        <f>SUM(D49:D56)</f>
        <v>55000</v>
      </c>
      <c r="E57" s="20">
        <f>SUM(E49:E56)</f>
        <v>60000</v>
      </c>
      <c r="F57" s="20">
        <f>SUM(F49:F56)</f>
        <v>65000</v>
      </c>
      <c r="G57" s="23">
        <f>SUM(G49:G56)</f>
        <v>180000</v>
      </c>
      <c r="H57" s="20">
        <f>(H49*G49)+(H50*G50)+(H51*G51)+(H52*G52)+(H53*G53)+(H54*G54)+(H55*G55)+(H56*G56)</f>
        <v>180000</v>
      </c>
      <c r="I57" s="20">
        <f>SUM(I49:I56)</f>
        <v>180000</v>
      </c>
      <c r="J57" s="189"/>
      <c r="K57" s="99"/>
      <c r="L57" s="49"/>
    </row>
    <row r="58" spans="1:12" ht="51" customHeight="1" x14ac:dyDescent="0.3">
      <c r="B58" s="86" t="s">
        <v>234</v>
      </c>
      <c r="C58" s="283" t="s">
        <v>898</v>
      </c>
      <c r="D58" s="269"/>
      <c r="E58" s="269"/>
      <c r="F58" s="269"/>
      <c r="G58" s="269"/>
      <c r="H58" s="269"/>
      <c r="I58" s="270"/>
      <c r="J58" s="270"/>
      <c r="K58" s="269"/>
      <c r="L58" s="47"/>
    </row>
    <row r="59" spans="1:12" ht="94.2" thickBot="1" x14ac:dyDescent="0.35">
      <c r="B59" s="87" t="s">
        <v>235</v>
      </c>
      <c r="C59" s="260" t="s">
        <v>899</v>
      </c>
      <c r="D59" s="18"/>
      <c r="E59" s="247">
        <v>45000</v>
      </c>
      <c r="F59" s="247"/>
      <c r="G59" s="113">
        <f>SUM(D59:F59)</f>
        <v>45000</v>
      </c>
      <c r="H59" s="110">
        <v>1</v>
      </c>
      <c r="I59" s="346">
        <f>45000</f>
        <v>45000</v>
      </c>
      <c r="J59" s="266" t="s">
        <v>923</v>
      </c>
      <c r="K59" s="98"/>
      <c r="L59" s="48"/>
    </row>
    <row r="60" spans="1:12" ht="125.4" thickBot="1" x14ac:dyDescent="0.35">
      <c r="B60" s="87" t="s">
        <v>236</v>
      </c>
      <c r="C60" s="260" t="s">
        <v>900</v>
      </c>
      <c r="D60" s="18"/>
      <c r="E60" s="247"/>
      <c r="F60" s="247">
        <f>45000+12000</f>
        <v>57000</v>
      </c>
      <c r="G60" s="113">
        <f t="shared" ref="G60:G66" si="5">SUM(D60:F60)</f>
        <v>57000</v>
      </c>
      <c r="H60" s="110">
        <v>1</v>
      </c>
      <c r="I60" s="247">
        <v>57000</v>
      </c>
      <c r="J60" s="188"/>
      <c r="K60" s="98"/>
      <c r="L60" s="48"/>
    </row>
    <row r="61" spans="1:12" ht="15.6" x14ac:dyDescent="0.3">
      <c r="B61" s="87" t="s">
        <v>237</v>
      </c>
      <c r="C61" s="16"/>
      <c r="D61" s="18"/>
      <c r="E61" s="18"/>
      <c r="F61" s="18"/>
      <c r="G61" s="113">
        <f t="shared" si="5"/>
        <v>0</v>
      </c>
      <c r="H61" s="110"/>
      <c r="I61" s="18"/>
      <c r="J61" s="188"/>
      <c r="K61" s="98"/>
      <c r="L61" s="48"/>
    </row>
    <row r="62" spans="1:12" ht="15.6" x14ac:dyDescent="0.3">
      <c r="B62" s="87" t="s">
        <v>238</v>
      </c>
      <c r="C62" s="16"/>
      <c r="D62" s="18"/>
      <c r="E62" s="18"/>
      <c r="F62" s="18"/>
      <c r="G62" s="113">
        <f t="shared" si="5"/>
        <v>0</v>
      </c>
      <c r="H62" s="110"/>
      <c r="I62" s="18"/>
      <c r="J62" s="188"/>
      <c r="K62" s="98"/>
      <c r="L62" s="48"/>
    </row>
    <row r="63" spans="1:12" ht="15.6" x14ac:dyDescent="0.3">
      <c r="B63" s="87" t="s">
        <v>239</v>
      </c>
      <c r="C63" s="16"/>
      <c r="D63" s="18"/>
      <c r="E63" s="18"/>
      <c r="F63" s="18"/>
      <c r="G63" s="113">
        <f t="shared" si="5"/>
        <v>0</v>
      </c>
      <c r="H63" s="110"/>
      <c r="I63" s="18"/>
      <c r="J63" s="188"/>
      <c r="K63" s="98"/>
      <c r="L63" s="48"/>
    </row>
    <row r="64" spans="1:12" ht="15.6" x14ac:dyDescent="0.3">
      <c r="B64" s="87" t="s">
        <v>240</v>
      </c>
      <c r="C64" s="16"/>
      <c r="D64" s="18"/>
      <c r="E64" s="18"/>
      <c r="F64" s="18"/>
      <c r="G64" s="113">
        <f t="shared" si="5"/>
        <v>0</v>
      </c>
      <c r="H64" s="110"/>
      <c r="I64" s="18"/>
      <c r="J64" s="188"/>
      <c r="K64" s="98"/>
      <c r="L64" s="48"/>
    </row>
    <row r="65" spans="1:12" ht="15.6" x14ac:dyDescent="0.3">
      <c r="B65" s="87" t="s">
        <v>241</v>
      </c>
      <c r="C65" s="44"/>
      <c r="D65" s="19"/>
      <c r="E65" s="19"/>
      <c r="F65" s="19"/>
      <c r="G65" s="113">
        <f t="shared" si="5"/>
        <v>0</v>
      </c>
      <c r="H65" s="111"/>
      <c r="I65" s="19"/>
      <c r="J65" s="188"/>
      <c r="K65" s="99"/>
      <c r="L65" s="48"/>
    </row>
    <row r="66" spans="1:12" ht="15.6" x14ac:dyDescent="0.3">
      <c r="B66" s="87" t="s">
        <v>242</v>
      </c>
      <c r="C66" s="44"/>
      <c r="D66" s="19"/>
      <c r="E66" s="19"/>
      <c r="F66" s="19"/>
      <c r="G66" s="113">
        <f t="shared" si="5"/>
        <v>0</v>
      </c>
      <c r="H66" s="111"/>
      <c r="I66" s="19"/>
      <c r="J66" s="188"/>
      <c r="K66" s="99"/>
      <c r="L66" s="48"/>
    </row>
    <row r="67" spans="1:12" ht="15.6" x14ac:dyDescent="0.3">
      <c r="C67" s="88" t="s">
        <v>345</v>
      </c>
      <c r="D67" s="23">
        <f>SUM(D59:D66)</f>
        <v>0</v>
      </c>
      <c r="E67" s="23">
        <f>SUM(E59:E66)</f>
        <v>45000</v>
      </c>
      <c r="F67" s="23">
        <f>SUM(F59:F66)</f>
        <v>57000</v>
      </c>
      <c r="G67" s="23">
        <f>SUM(G59:G66)</f>
        <v>102000</v>
      </c>
      <c r="H67" s="20">
        <f>(H59*G59)+(H60*G60)+(H61*G61)+(H62*G62)+(H63*G63)+(H64*G64)+(H65*G65)+(H66*G66)</f>
        <v>102000</v>
      </c>
      <c r="I67" s="20">
        <f>SUM(I59:I66)</f>
        <v>102000</v>
      </c>
      <c r="J67" s="189"/>
      <c r="K67" s="99"/>
      <c r="L67" s="49"/>
    </row>
    <row r="68" spans="1:12" ht="51" customHeight="1" x14ac:dyDescent="0.3">
      <c r="B68" s="86" t="s">
        <v>243</v>
      </c>
      <c r="C68" s="269"/>
      <c r="D68" s="269"/>
      <c r="E68" s="269"/>
      <c r="F68" s="269"/>
      <c r="G68" s="269"/>
      <c r="H68" s="269"/>
      <c r="I68" s="270"/>
      <c r="J68" s="270"/>
      <c r="K68" s="269"/>
      <c r="L68" s="47"/>
    </row>
    <row r="69" spans="1:12" ht="15.6" x14ac:dyDescent="0.3">
      <c r="B69" s="87" t="s">
        <v>244</v>
      </c>
      <c r="C69" s="16"/>
      <c r="D69" s="18"/>
      <c r="E69" s="18"/>
      <c r="F69" s="18"/>
      <c r="G69" s="113">
        <f>SUM(D69:F69)</f>
        <v>0</v>
      </c>
      <c r="H69" s="110"/>
      <c r="I69" s="18"/>
      <c r="J69" s="188"/>
      <c r="K69" s="98"/>
      <c r="L69" s="48"/>
    </row>
    <row r="70" spans="1:12" ht="15.6" x14ac:dyDescent="0.3">
      <c r="B70" s="87" t="s">
        <v>245</v>
      </c>
      <c r="C70" s="16"/>
      <c r="D70" s="18"/>
      <c r="E70" s="18"/>
      <c r="F70" s="18"/>
      <c r="G70" s="113">
        <f t="shared" ref="G70:G76" si="6">SUM(D70:F70)</f>
        <v>0</v>
      </c>
      <c r="H70" s="110"/>
      <c r="I70" s="18"/>
      <c r="J70" s="188"/>
      <c r="K70" s="98"/>
      <c r="L70" s="48"/>
    </row>
    <row r="71" spans="1:12" ht="15.6" x14ac:dyDescent="0.3">
      <c r="B71" s="87" t="s">
        <v>246</v>
      </c>
      <c r="C71" s="16"/>
      <c r="D71" s="18"/>
      <c r="E71" s="18"/>
      <c r="F71" s="18"/>
      <c r="G71" s="113">
        <f t="shared" si="6"/>
        <v>0</v>
      </c>
      <c r="H71" s="110"/>
      <c r="I71" s="18"/>
      <c r="J71" s="188"/>
      <c r="K71" s="98"/>
      <c r="L71" s="48"/>
    </row>
    <row r="72" spans="1:12" ht="15.6" x14ac:dyDescent="0.3">
      <c r="A72" s="38"/>
      <c r="B72" s="87" t="s">
        <v>247</v>
      </c>
      <c r="C72" s="16"/>
      <c r="D72" s="18"/>
      <c r="E72" s="18"/>
      <c r="F72" s="18"/>
      <c r="G72" s="113">
        <f t="shared" si="6"/>
        <v>0</v>
      </c>
      <c r="H72" s="110"/>
      <c r="I72" s="18"/>
      <c r="J72" s="188"/>
      <c r="K72" s="98"/>
      <c r="L72" s="48"/>
    </row>
    <row r="73" spans="1:12" s="38" customFormat="1" ht="15.6" x14ac:dyDescent="0.3">
      <c r="A73" s="37"/>
      <c r="B73" s="87" t="s">
        <v>248</v>
      </c>
      <c r="C73" s="16"/>
      <c r="D73" s="18"/>
      <c r="E73" s="18"/>
      <c r="F73" s="18"/>
      <c r="G73" s="113">
        <f t="shared" si="6"/>
        <v>0</v>
      </c>
      <c r="H73" s="110"/>
      <c r="I73" s="18"/>
      <c r="J73" s="188"/>
      <c r="K73" s="98"/>
      <c r="L73" s="48"/>
    </row>
    <row r="74" spans="1:12" ht="15.6" x14ac:dyDescent="0.3">
      <c r="B74" s="87" t="s">
        <v>249</v>
      </c>
      <c r="C74" s="16"/>
      <c r="D74" s="18"/>
      <c r="E74" s="18"/>
      <c r="F74" s="18"/>
      <c r="G74" s="113">
        <f t="shared" si="6"/>
        <v>0</v>
      </c>
      <c r="H74" s="110"/>
      <c r="I74" s="18"/>
      <c r="J74" s="188"/>
      <c r="K74" s="98"/>
      <c r="L74" s="48"/>
    </row>
    <row r="75" spans="1:12" ht="15.6" x14ac:dyDescent="0.3">
      <c r="B75" s="87" t="s">
        <v>250</v>
      </c>
      <c r="C75" s="44"/>
      <c r="D75" s="19"/>
      <c r="E75" s="19"/>
      <c r="F75" s="19"/>
      <c r="G75" s="113">
        <f t="shared" si="6"/>
        <v>0</v>
      </c>
      <c r="H75" s="111"/>
      <c r="I75" s="19"/>
      <c r="J75" s="188"/>
      <c r="K75" s="99"/>
      <c r="L75" s="48"/>
    </row>
    <row r="76" spans="1:12" ht="15.6" x14ac:dyDescent="0.3">
      <c r="B76" s="87" t="s">
        <v>251</v>
      </c>
      <c r="C76" s="44"/>
      <c r="D76" s="19"/>
      <c r="E76" s="19"/>
      <c r="F76" s="19"/>
      <c r="G76" s="113">
        <f t="shared" si="6"/>
        <v>0</v>
      </c>
      <c r="H76" s="111"/>
      <c r="I76" s="19"/>
      <c r="J76" s="188"/>
      <c r="K76" s="99"/>
      <c r="L76" s="48"/>
    </row>
    <row r="77" spans="1:12" ht="15.6" x14ac:dyDescent="0.3">
      <c r="C77" s="88" t="s">
        <v>345</v>
      </c>
      <c r="D77" s="23">
        <f>SUM(D69:D76)</f>
        <v>0</v>
      </c>
      <c r="E77" s="23">
        <f>SUM(E69:E76)</f>
        <v>0</v>
      </c>
      <c r="F77" s="23">
        <f>SUM(F69:F76)</f>
        <v>0</v>
      </c>
      <c r="G77" s="23">
        <f>SUM(G69:G76)</f>
        <v>0</v>
      </c>
      <c r="H77" s="20">
        <f>(H69*G69)+(H70*G70)+(H71*G71)+(H72*G72)+(H73*G73)+(H74*G74)+(H75*G75)+(H76*G76)</f>
        <v>0</v>
      </c>
      <c r="I77" s="20">
        <f>SUM(I69:I76)</f>
        <v>0</v>
      </c>
      <c r="J77" s="189"/>
      <c r="K77" s="99"/>
      <c r="L77" s="49"/>
    </row>
    <row r="78" spans="1:12" ht="51" customHeight="1" x14ac:dyDescent="0.3">
      <c r="B78" s="86" t="s">
        <v>252</v>
      </c>
      <c r="C78" s="269"/>
      <c r="D78" s="269"/>
      <c r="E78" s="269"/>
      <c r="F78" s="269"/>
      <c r="G78" s="269"/>
      <c r="H78" s="269"/>
      <c r="I78" s="270"/>
      <c r="J78" s="270"/>
      <c r="K78" s="269"/>
      <c r="L78" s="47"/>
    </row>
    <row r="79" spans="1:12" ht="15.6" x14ac:dyDescent="0.3">
      <c r="B79" s="87" t="s">
        <v>253</v>
      </c>
      <c r="C79" s="16"/>
      <c r="D79" s="18"/>
      <c r="E79" s="18"/>
      <c r="F79" s="18"/>
      <c r="G79" s="113">
        <f>SUM(D79:F79)</f>
        <v>0</v>
      </c>
      <c r="H79" s="110"/>
      <c r="I79" s="18"/>
      <c r="J79" s="188"/>
      <c r="K79" s="98"/>
      <c r="L79" s="48"/>
    </row>
    <row r="80" spans="1:12" ht="15.6" x14ac:dyDescent="0.3">
      <c r="B80" s="87" t="s">
        <v>254</v>
      </c>
      <c r="C80" s="16"/>
      <c r="D80" s="18"/>
      <c r="E80" s="18"/>
      <c r="F80" s="18"/>
      <c r="G80" s="113">
        <f t="shared" ref="G80:G86" si="7">SUM(D80:F80)</f>
        <v>0</v>
      </c>
      <c r="H80" s="110"/>
      <c r="I80" s="18"/>
      <c r="J80" s="188"/>
      <c r="K80" s="98"/>
      <c r="L80" s="48"/>
    </row>
    <row r="81" spans="2:12" ht="15.6" x14ac:dyDescent="0.3">
      <c r="B81" s="87" t="s">
        <v>255</v>
      </c>
      <c r="C81" s="16"/>
      <c r="D81" s="18"/>
      <c r="E81" s="18"/>
      <c r="F81" s="18"/>
      <c r="G81" s="113">
        <f t="shared" si="7"/>
        <v>0</v>
      </c>
      <c r="H81" s="110"/>
      <c r="I81" s="18"/>
      <c r="J81" s="188"/>
      <c r="K81" s="98"/>
      <c r="L81" s="48"/>
    </row>
    <row r="82" spans="2:12" ht="15.6" x14ac:dyDescent="0.3">
      <c r="B82" s="87" t="s">
        <v>256</v>
      </c>
      <c r="C82" s="16"/>
      <c r="D82" s="18"/>
      <c r="E82" s="18"/>
      <c r="F82" s="18"/>
      <c r="G82" s="113">
        <f t="shared" si="7"/>
        <v>0</v>
      </c>
      <c r="H82" s="110"/>
      <c r="I82" s="18"/>
      <c r="J82" s="188"/>
      <c r="K82" s="98"/>
      <c r="L82" s="48"/>
    </row>
    <row r="83" spans="2:12" ht="15.6" x14ac:dyDescent="0.3">
      <c r="B83" s="87" t="s">
        <v>257</v>
      </c>
      <c r="C83" s="16"/>
      <c r="D83" s="18"/>
      <c r="E83" s="18"/>
      <c r="F83" s="18"/>
      <c r="G83" s="113">
        <f t="shared" si="7"/>
        <v>0</v>
      </c>
      <c r="H83" s="110"/>
      <c r="I83" s="18"/>
      <c r="J83" s="188"/>
      <c r="K83" s="98"/>
      <c r="L83" s="48"/>
    </row>
    <row r="84" spans="2:12" ht="15.6" x14ac:dyDescent="0.3">
      <c r="B84" s="87" t="s">
        <v>258</v>
      </c>
      <c r="C84" s="16"/>
      <c r="D84" s="18"/>
      <c r="E84" s="18"/>
      <c r="F84" s="18"/>
      <c r="G84" s="113">
        <f t="shared" si="7"/>
        <v>0</v>
      </c>
      <c r="H84" s="110"/>
      <c r="I84" s="18"/>
      <c r="J84" s="188"/>
      <c r="K84" s="98"/>
      <c r="L84" s="48"/>
    </row>
    <row r="85" spans="2:12" ht="15.6" x14ac:dyDescent="0.3">
      <c r="B85" s="87" t="s">
        <v>259</v>
      </c>
      <c r="C85" s="44"/>
      <c r="D85" s="19"/>
      <c r="E85" s="19"/>
      <c r="F85" s="19"/>
      <c r="G85" s="113">
        <f t="shared" si="7"/>
        <v>0</v>
      </c>
      <c r="H85" s="111"/>
      <c r="I85" s="19"/>
      <c r="J85" s="188"/>
      <c r="K85" s="99"/>
      <c r="L85" s="48"/>
    </row>
    <row r="86" spans="2:12" ht="15.6" x14ac:dyDescent="0.3">
      <c r="B86" s="87" t="s">
        <v>260</v>
      </c>
      <c r="C86" s="44"/>
      <c r="D86" s="19"/>
      <c r="E86" s="19"/>
      <c r="F86" s="19"/>
      <c r="G86" s="113">
        <f t="shared" si="7"/>
        <v>0</v>
      </c>
      <c r="H86" s="111"/>
      <c r="I86" s="19"/>
      <c r="J86" s="188"/>
      <c r="K86" s="99"/>
      <c r="L86" s="48"/>
    </row>
    <row r="87" spans="2:12" ht="15.6" x14ac:dyDescent="0.3">
      <c r="C87" s="88" t="s">
        <v>345</v>
      </c>
      <c r="D87" s="20">
        <f>SUM(D79:D86)</f>
        <v>0</v>
      </c>
      <c r="E87" s="20">
        <f>SUM(E79:E86)</f>
        <v>0</v>
      </c>
      <c r="F87" s="20">
        <f>SUM(F79:F86)</f>
        <v>0</v>
      </c>
      <c r="G87" s="20">
        <f>SUM(G79:G86)</f>
        <v>0</v>
      </c>
      <c r="H87" s="20">
        <f>(H79*G79)+(H80*G80)+(H81*G81)+(H82*G82)+(H83*G83)+(H84*G84)+(H85*G85)+(H86*G86)</f>
        <v>0</v>
      </c>
      <c r="I87" s="20">
        <f>SUM(I79:I86)</f>
        <v>0</v>
      </c>
      <c r="J87" s="189"/>
      <c r="K87" s="99"/>
      <c r="L87" s="49"/>
    </row>
    <row r="88" spans="2:12" ht="15.75" customHeight="1" x14ac:dyDescent="0.3">
      <c r="B88" s="6"/>
      <c r="C88" s="10"/>
      <c r="D88" s="25"/>
      <c r="E88" s="25"/>
      <c r="F88" s="25"/>
      <c r="G88" s="25"/>
      <c r="H88" s="25"/>
      <c r="I88" s="25"/>
      <c r="J88" s="155"/>
      <c r="K88" s="10"/>
      <c r="L88" s="3"/>
    </row>
    <row r="89" spans="2:12" ht="51" customHeight="1" x14ac:dyDescent="0.3">
      <c r="B89" s="88" t="s">
        <v>261</v>
      </c>
      <c r="C89" s="286" t="s">
        <v>901</v>
      </c>
      <c r="D89" s="286"/>
      <c r="E89" s="286"/>
      <c r="F89" s="286"/>
      <c r="G89" s="286"/>
      <c r="H89" s="286"/>
      <c r="I89" s="285"/>
      <c r="J89" s="285"/>
      <c r="K89" s="286"/>
      <c r="L89" s="17"/>
    </row>
    <row r="90" spans="2:12" ht="51" customHeight="1" x14ac:dyDescent="0.3">
      <c r="B90" s="86" t="s">
        <v>262</v>
      </c>
      <c r="C90" s="283" t="s">
        <v>902</v>
      </c>
      <c r="D90" s="269"/>
      <c r="E90" s="269"/>
      <c r="F90" s="269"/>
      <c r="G90" s="269"/>
      <c r="H90" s="269"/>
      <c r="I90" s="270"/>
      <c r="J90" s="270"/>
      <c r="K90" s="269"/>
      <c r="L90" s="47"/>
    </row>
    <row r="91" spans="2:12" ht="109.2" x14ac:dyDescent="0.3">
      <c r="B91" s="87" t="s">
        <v>263</v>
      </c>
      <c r="C91" s="261" t="s">
        <v>903</v>
      </c>
      <c r="D91" s="246">
        <v>45000</v>
      </c>
      <c r="E91" s="18"/>
      <c r="F91" s="246"/>
      <c r="G91" s="113">
        <f>SUM(D91:F91)</f>
        <v>45000</v>
      </c>
      <c r="H91" s="110">
        <v>1</v>
      </c>
      <c r="I91" s="18">
        <v>45000</v>
      </c>
      <c r="J91" s="188"/>
      <c r="K91" s="98"/>
      <c r="L91" s="48"/>
    </row>
    <row r="92" spans="2:12" ht="124.8" x14ac:dyDescent="0.3">
      <c r="B92" s="87" t="s">
        <v>264</v>
      </c>
      <c r="C92" s="261" t="s">
        <v>904</v>
      </c>
      <c r="D92" s="246"/>
      <c r="E92" s="18"/>
      <c r="F92" s="246">
        <v>40000</v>
      </c>
      <c r="G92" s="113">
        <f t="shared" ref="G92:G98" si="8">SUM(D92:F92)</f>
        <v>40000</v>
      </c>
      <c r="H92" s="110">
        <v>1</v>
      </c>
      <c r="I92" s="18">
        <f>40000</f>
        <v>40000</v>
      </c>
      <c r="J92" s="188"/>
      <c r="K92" s="98"/>
      <c r="L92" s="48"/>
    </row>
    <row r="93" spans="2:12" ht="15.6" x14ac:dyDescent="0.3">
      <c r="B93" s="87" t="s">
        <v>265</v>
      </c>
      <c r="C93" s="16"/>
      <c r="D93" s="18"/>
      <c r="E93" s="18"/>
      <c r="F93" s="18"/>
      <c r="G93" s="113">
        <f t="shared" si="8"/>
        <v>0</v>
      </c>
      <c r="H93" s="110"/>
      <c r="I93" s="18"/>
      <c r="J93" s="188"/>
      <c r="K93" s="98"/>
      <c r="L93" s="48"/>
    </row>
    <row r="94" spans="2:12" ht="15.6" x14ac:dyDescent="0.3">
      <c r="B94" s="87" t="s">
        <v>266</v>
      </c>
      <c r="C94" s="16"/>
      <c r="D94" s="18"/>
      <c r="E94" s="18"/>
      <c r="F94" s="18"/>
      <c r="G94" s="113">
        <f t="shared" si="8"/>
        <v>0</v>
      </c>
      <c r="H94" s="110"/>
      <c r="I94" s="18"/>
      <c r="J94" s="188"/>
      <c r="K94" s="98"/>
      <c r="L94" s="48"/>
    </row>
    <row r="95" spans="2:12" ht="15.6" x14ac:dyDescent="0.3">
      <c r="B95" s="87" t="s">
        <v>267</v>
      </c>
      <c r="C95" s="16"/>
      <c r="D95" s="18"/>
      <c r="E95" s="18"/>
      <c r="F95" s="18"/>
      <c r="G95" s="113">
        <f t="shared" si="8"/>
        <v>0</v>
      </c>
      <c r="H95" s="110"/>
      <c r="I95" s="18"/>
      <c r="J95" s="188"/>
      <c r="K95" s="98"/>
      <c r="L95" s="48"/>
    </row>
    <row r="96" spans="2:12" ht="15.6" x14ac:dyDescent="0.3">
      <c r="B96" s="87" t="s">
        <v>268</v>
      </c>
      <c r="C96" s="16"/>
      <c r="D96" s="18"/>
      <c r="E96" s="18"/>
      <c r="F96" s="18"/>
      <c r="G96" s="113">
        <f t="shared" si="8"/>
        <v>0</v>
      </c>
      <c r="H96" s="110"/>
      <c r="I96" s="18"/>
      <c r="J96" s="188"/>
      <c r="K96" s="98"/>
      <c r="L96" s="48"/>
    </row>
    <row r="97" spans="2:12" ht="15.6" x14ac:dyDescent="0.3">
      <c r="B97" s="87" t="s">
        <v>269</v>
      </c>
      <c r="C97" s="44"/>
      <c r="D97" s="19"/>
      <c r="E97" s="19"/>
      <c r="F97" s="19"/>
      <c r="G97" s="113">
        <f t="shared" si="8"/>
        <v>0</v>
      </c>
      <c r="H97" s="111"/>
      <c r="I97" s="19"/>
      <c r="J97" s="188"/>
      <c r="K97" s="99"/>
      <c r="L97" s="48"/>
    </row>
    <row r="98" spans="2:12" ht="15.6" x14ac:dyDescent="0.3">
      <c r="B98" s="87" t="s">
        <v>270</v>
      </c>
      <c r="C98" s="44"/>
      <c r="D98" s="19"/>
      <c r="E98" s="19"/>
      <c r="F98" s="19"/>
      <c r="G98" s="113">
        <f t="shared" si="8"/>
        <v>0</v>
      </c>
      <c r="H98" s="111"/>
      <c r="I98" s="19"/>
      <c r="J98" s="188"/>
      <c r="K98" s="99"/>
      <c r="L98" s="48"/>
    </row>
    <row r="99" spans="2:12" ht="15.6" x14ac:dyDescent="0.3">
      <c r="C99" s="88" t="s">
        <v>345</v>
      </c>
      <c r="D99" s="20">
        <f>SUM(D91:D98)</f>
        <v>45000</v>
      </c>
      <c r="E99" s="20">
        <f>SUM(E91:E98)</f>
        <v>0</v>
      </c>
      <c r="F99" s="20">
        <f>SUM(F91:F98)</f>
        <v>40000</v>
      </c>
      <c r="G99" s="23">
        <f>SUM(G91:G98)</f>
        <v>85000</v>
      </c>
      <c r="H99" s="20">
        <f>(H91*G91)+(H92*G92)+(H93*G93)+(H94*G94)+(H95*G95)+(H96*G96)+(H97*G97)+(H98*G98)</f>
        <v>85000</v>
      </c>
      <c r="I99" s="20">
        <f>SUM(I91:I98)</f>
        <v>85000</v>
      </c>
      <c r="J99" s="189"/>
      <c r="K99" s="99"/>
      <c r="L99" s="49"/>
    </row>
    <row r="100" spans="2:12" ht="51" customHeight="1" x14ac:dyDescent="0.3">
      <c r="B100" s="86" t="s">
        <v>271</v>
      </c>
      <c r="C100" s="283" t="s">
        <v>905</v>
      </c>
      <c r="D100" s="269"/>
      <c r="E100" s="269"/>
      <c r="F100" s="269"/>
      <c r="G100" s="269"/>
      <c r="H100" s="269"/>
      <c r="I100" s="270"/>
      <c r="J100" s="270"/>
      <c r="K100" s="269"/>
      <c r="L100" s="47"/>
    </row>
    <row r="101" spans="2:12" ht="93.6" x14ac:dyDescent="0.3">
      <c r="B101" s="87" t="s">
        <v>272</v>
      </c>
      <c r="C101" s="261" t="s">
        <v>906</v>
      </c>
      <c r="D101" s="246"/>
      <c r="E101" s="246">
        <v>40000</v>
      </c>
      <c r="F101" s="246"/>
      <c r="G101" s="113">
        <f>SUM(D101:F101)</f>
        <v>40000</v>
      </c>
      <c r="H101" s="110">
        <v>1</v>
      </c>
      <c r="I101" s="188">
        <f>40000</f>
        <v>40000</v>
      </c>
      <c r="J101" s="188"/>
      <c r="K101" s="98"/>
      <c r="L101" s="48"/>
    </row>
    <row r="102" spans="2:12" ht="140.4" x14ac:dyDescent="0.3">
      <c r="B102" s="87" t="s">
        <v>273</v>
      </c>
      <c r="C102" s="261" t="s">
        <v>907</v>
      </c>
      <c r="D102" s="246">
        <v>45000</v>
      </c>
      <c r="E102" s="246"/>
      <c r="F102" s="246"/>
      <c r="G102" s="113">
        <f t="shared" ref="G102:G108" si="9">SUM(D102:F102)</f>
        <v>45000</v>
      </c>
      <c r="H102" s="110">
        <v>1</v>
      </c>
      <c r="I102" s="18">
        <v>45000</v>
      </c>
      <c r="J102" s="188"/>
      <c r="K102" s="98"/>
      <c r="L102" s="48"/>
    </row>
    <row r="103" spans="2:12" ht="93.6" x14ac:dyDescent="0.3">
      <c r="B103" s="87" t="s">
        <v>274</v>
      </c>
      <c r="C103" s="244" t="s">
        <v>908</v>
      </c>
      <c r="D103" s="246">
        <v>50000</v>
      </c>
      <c r="E103" s="246"/>
      <c r="F103" s="246"/>
      <c r="G103" s="113">
        <f t="shared" si="9"/>
        <v>50000</v>
      </c>
      <c r="H103" s="110">
        <v>1</v>
      </c>
      <c r="I103" s="18">
        <v>50000</v>
      </c>
      <c r="J103" s="188"/>
      <c r="K103" s="98"/>
      <c r="L103" s="48"/>
    </row>
    <row r="104" spans="2:12" ht="124.8" x14ac:dyDescent="0.3">
      <c r="B104" s="87" t="s">
        <v>275</v>
      </c>
      <c r="C104" s="254" t="s">
        <v>909</v>
      </c>
      <c r="D104" s="246"/>
      <c r="E104" s="246"/>
      <c r="F104" s="246">
        <v>30000</v>
      </c>
      <c r="G104" s="113">
        <f t="shared" si="9"/>
        <v>30000</v>
      </c>
      <c r="H104" s="110">
        <v>1</v>
      </c>
      <c r="I104" s="18">
        <f>30000</f>
        <v>30000</v>
      </c>
      <c r="J104" s="188"/>
      <c r="K104" s="98"/>
      <c r="L104" s="48"/>
    </row>
    <row r="105" spans="2:12" ht="15.6" x14ac:dyDescent="0.3">
      <c r="B105" s="87" t="s">
        <v>276</v>
      </c>
      <c r="C105" s="16"/>
      <c r="D105" s="18"/>
      <c r="E105" s="18"/>
      <c r="F105" s="18"/>
      <c r="G105" s="113">
        <f t="shared" si="9"/>
        <v>0</v>
      </c>
      <c r="H105" s="110"/>
      <c r="I105" s="18"/>
      <c r="J105" s="188"/>
      <c r="K105" s="98"/>
      <c r="L105" s="48"/>
    </row>
    <row r="106" spans="2:12" ht="15.6" x14ac:dyDescent="0.3">
      <c r="B106" s="87" t="s">
        <v>277</v>
      </c>
      <c r="C106" s="16"/>
      <c r="D106" s="18"/>
      <c r="E106" s="18"/>
      <c r="F106" s="18"/>
      <c r="G106" s="113">
        <f t="shared" si="9"/>
        <v>0</v>
      </c>
      <c r="H106" s="110"/>
      <c r="I106" s="18"/>
      <c r="J106" s="188"/>
      <c r="K106" s="98"/>
      <c r="L106" s="48"/>
    </row>
    <row r="107" spans="2:12" ht="15.6" x14ac:dyDescent="0.3">
      <c r="B107" s="87" t="s">
        <v>278</v>
      </c>
      <c r="C107" s="44"/>
      <c r="D107" s="19"/>
      <c r="E107" s="19"/>
      <c r="F107" s="19"/>
      <c r="G107" s="113">
        <f t="shared" si="9"/>
        <v>0</v>
      </c>
      <c r="H107" s="111"/>
      <c r="I107" s="19"/>
      <c r="J107" s="188"/>
      <c r="K107" s="99"/>
      <c r="L107" s="48"/>
    </row>
    <row r="108" spans="2:12" ht="15.6" x14ac:dyDescent="0.3">
      <c r="B108" s="87" t="s">
        <v>279</v>
      </c>
      <c r="C108" s="44"/>
      <c r="D108" s="19"/>
      <c r="E108" s="19"/>
      <c r="F108" s="19"/>
      <c r="G108" s="113">
        <f t="shared" si="9"/>
        <v>0</v>
      </c>
      <c r="H108" s="111"/>
      <c r="I108" s="19"/>
      <c r="J108" s="188"/>
      <c r="K108" s="99"/>
      <c r="L108" s="48"/>
    </row>
    <row r="109" spans="2:12" ht="15.6" x14ac:dyDescent="0.3">
      <c r="C109" s="88" t="s">
        <v>345</v>
      </c>
      <c r="D109" s="23">
        <f>SUM(D101:D108)</f>
        <v>95000</v>
      </c>
      <c r="E109" s="23">
        <f>SUM(E101:E108)</f>
        <v>40000</v>
      </c>
      <c r="F109" s="23">
        <f>SUM(F101:F108)</f>
        <v>30000</v>
      </c>
      <c r="G109" s="23">
        <f>SUM(G101:G108)</f>
        <v>165000</v>
      </c>
      <c r="H109" s="20">
        <f>(H101*G101)+(H102*G102)+(H103*G103)+(H104*G104)+(H105*G105)+(H106*G106)+(H107*G107)+(H108*G108)</f>
        <v>165000</v>
      </c>
      <c r="I109" s="20">
        <f>SUM(I101:I108)</f>
        <v>165000</v>
      </c>
      <c r="J109" s="189"/>
      <c r="K109" s="99"/>
      <c r="L109" s="49"/>
    </row>
    <row r="110" spans="2:12" ht="51" customHeight="1" x14ac:dyDescent="0.3">
      <c r="B110" s="140" t="s">
        <v>280</v>
      </c>
      <c r="C110" s="269"/>
      <c r="D110" s="269"/>
      <c r="E110" s="269"/>
      <c r="F110" s="269"/>
      <c r="G110" s="269"/>
      <c r="H110" s="269"/>
      <c r="I110" s="270"/>
      <c r="J110" s="270"/>
      <c r="K110" s="269"/>
      <c r="L110" s="47"/>
    </row>
    <row r="111" spans="2:12" ht="15.6" x14ac:dyDescent="0.3">
      <c r="B111" s="87" t="s">
        <v>281</v>
      </c>
      <c r="C111" s="16"/>
      <c r="D111" s="18"/>
      <c r="E111" s="18"/>
      <c r="F111" s="18"/>
      <c r="G111" s="113">
        <f>SUM(D111:F111)</f>
        <v>0</v>
      </c>
      <c r="H111" s="110"/>
      <c r="I111" s="18"/>
      <c r="J111" s="188"/>
      <c r="K111" s="98"/>
      <c r="L111" s="48"/>
    </row>
    <row r="112" spans="2:12" ht="15.6" x14ac:dyDescent="0.3">
      <c r="B112" s="87" t="s">
        <v>282</v>
      </c>
      <c r="C112" s="16"/>
      <c r="D112" s="18"/>
      <c r="E112" s="18"/>
      <c r="F112" s="18"/>
      <c r="G112" s="113">
        <f t="shared" ref="G112:G118" si="10">SUM(D112:F112)</f>
        <v>0</v>
      </c>
      <c r="H112" s="110"/>
      <c r="I112" s="18"/>
      <c r="J112" s="188"/>
      <c r="K112" s="98"/>
      <c r="L112" s="48"/>
    </row>
    <row r="113" spans="2:12" ht="15.6" x14ac:dyDescent="0.3">
      <c r="B113" s="87" t="s">
        <v>283</v>
      </c>
      <c r="C113" s="16"/>
      <c r="D113" s="18"/>
      <c r="E113" s="18"/>
      <c r="F113" s="18"/>
      <c r="G113" s="113">
        <f t="shared" si="10"/>
        <v>0</v>
      </c>
      <c r="H113" s="110"/>
      <c r="I113" s="18"/>
      <c r="J113" s="188"/>
      <c r="K113" s="98"/>
      <c r="L113" s="48"/>
    </row>
    <row r="114" spans="2:12" ht="15.6" x14ac:dyDescent="0.3">
      <c r="B114" s="87" t="s">
        <v>284</v>
      </c>
      <c r="C114" s="16"/>
      <c r="D114" s="18"/>
      <c r="E114" s="18"/>
      <c r="F114" s="18"/>
      <c r="G114" s="113">
        <f t="shared" si="10"/>
        <v>0</v>
      </c>
      <c r="H114" s="110"/>
      <c r="I114" s="18"/>
      <c r="J114" s="188"/>
      <c r="K114" s="98"/>
      <c r="L114" s="48"/>
    </row>
    <row r="115" spans="2:12" ht="15.6" x14ac:dyDescent="0.3">
      <c r="B115" s="87" t="s">
        <v>285</v>
      </c>
      <c r="C115" s="16"/>
      <c r="D115" s="18"/>
      <c r="E115" s="18"/>
      <c r="F115" s="18"/>
      <c r="G115" s="113">
        <f t="shared" si="10"/>
        <v>0</v>
      </c>
      <c r="H115" s="110"/>
      <c r="I115" s="18"/>
      <c r="J115" s="188"/>
      <c r="K115" s="98"/>
      <c r="L115" s="48"/>
    </row>
    <row r="116" spans="2:12" ht="15.6" x14ac:dyDescent="0.3">
      <c r="B116" s="87" t="s">
        <v>286</v>
      </c>
      <c r="C116" s="16"/>
      <c r="D116" s="18"/>
      <c r="E116" s="18"/>
      <c r="F116" s="18"/>
      <c r="G116" s="113">
        <f t="shared" si="10"/>
        <v>0</v>
      </c>
      <c r="H116" s="110"/>
      <c r="I116" s="18"/>
      <c r="J116" s="188"/>
      <c r="K116" s="98"/>
      <c r="L116" s="48"/>
    </row>
    <row r="117" spans="2:12" ht="15.6" x14ac:dyDescent="0.3">
      <c r="B117" s="87" t="s">
        <v>287</v>
      </c>
      <c r="C117" s="44"/>
      <c r="D117" s="19"/>
      <c r="E117" s="19"/>
      <c r="F117" s="19"/>
      <c r="G117" s="113">
        <f t="shared" si="10"/>
        <v>0</v>
      </c>
      <c r="H117" s="111"/>
      <c r="I117" s="19"/>
      <c r="J117" s="188"/>
      <c r="K117" s="99"/>
      <c r="L117" s="48"/>
    </row>
    <row r="118" spans="2:12" ht="15.6" x14ac:dyDescent="0.3">
      <c r="B118" s="87" t="s">
        <v>288</v>
      </c>
      <c r="C118" s="44"/>
      <c r="D118" s="19"/>
      <c r="E118" s="19"/>
      <c r="F118" s="19"/>
      <c r="G118" s="113">
        <f t="shared" si="10"/>
        <v>0</v>
      </c>
      <c r="H118" s="111"/>
      <c r="I118" s="19"/>
      <c r="J118" s="188"/>
      <c r="K118" s="99"/>
      <c r="L118" s="48"/>
    </row>
    <row r="119" spans="2:12" ht="15.6" x14ac:dyDescent="0.3">
      <c r="C119" s="88" t="s">
        <v>345</v>
      </c>
      <c r="D119" s="23">
        <f>SUM(D111:D118)</f>
        <v>0</v>
      </c>
      <c r="E119" s="23">
        <f>SUM(E111:E118)</f>
        <v>0</v>
      </c>
      <c r="F119" s="23">
        <f>SUM(F111:F118)</f>
        <v>0</v>
      </c>
      <c r="G119" s="23">
        <f>SUM(G111:G118)</f>
        <v>0</v>
      </c>
      <c r="H119" s="20">
        <f>(H111*G111)+(H112*G112)+(H113*G113)+(H114*G114)+(H115*G115)+(H116*G116)+(H117*G117)+(H118*G118)</f>
        <v>0</v>
      </c>
      <c r="I119" s="20">
        <f>SUM(I111:I118)</f>
        <v>0</v>
      </c>
      <c r="J119" s="189"/>
      <c r="K119" s="99"/>
      <c r="L119" s="49"/>
    </row>
    <row r="120" spans="2:12" ht="51" customHeight="1" x14ac:dyDescent="0.3">
      <c r="B120" s="140" t="s">
        <v>289</v>
      </c>
      <c r="C120" s="269"/>
      <c r="D120" s="269"/>
      <c r="E120" s="269"/>
      <c r="F120" s="269"/>
      <c r="G120" s="269"/>
      <c r="H120" s="269"/>
      <c r="I120" s="270"/>
      <c r="J120" s="270"/>
      <c r="K120" s="269"/>
      <c r="L120" s="47"/>
    </row>
    <row r="121" spans="2:12" ht="15.6" x14ac:dyDescent="0.3">
      <c r="B121" s="87" t="s">
        <v>290</v>
      </c>
      <c r="C121" s="16"/>
      <c r="D121" s="18"/>
      <c r="E121" s="18"/>
      <c r="F121" s="18"/>
      <c r="G121" s="113">
        <f>SUM(D121:F121)</f>
        <v>0</v>
      </c>
      <c r="H121" s="110"/>
      <c r="I121" s="18"/>
      <c r="J121" s="188"/>
      <c r="K121" s="98"/>
      <c r="L121" s="48"/>
    </row>
    <row r="122" spans="2:12" ht="15.6" x14ac:dyDescent="0.3">
      <c r="B122" s="87" t="s">
        <v>291</v>
      </c>
      <c r="C122" s="16"/>
      <c r="D122" s="18"/>
      <c r="E122" s="18"/>
      <c r="F122" s="18"/>
      <c r="G122" s="113">
        <f t="shared" ref="G122:G128" si="11">SUM(D122:F122)</f>
        <v>0</v>
      </c>
      <c r="H122" s="110"/>
      <c r="I122" s="18"/>
      <c r="J122" s="188"/>
      <c r="K122" s="98"/>
      <c r="L122" s="48"/>
    </row>
    <row r="123" spans="2:12" ht="15.6" x14ac:dyDescent="0.3">
      <c r="B123" s="87" t="s">
        <v>292</v>
      </c>
      <c r="C123" s="16"/>
      <c r="D123" s="18"/>
      <c r="E123" s="18"/>
      <c r="F123" s="18"/>
      <c r="G123" s="113">
        <f t="shared" si="11"/>
        <v>0</v>
      </c>
      <c r="H123" s="110"/>
      <c r="I123" s="18"/>
      <c r="J123" s="188"/>
      <c r="K123" s="98"/>
      <c r="L123" s="48"/>
    </row>
    <row r="124" spans="2:12" ht="15.6" x14ac:dyDescent="0.3">
      <c r="B124" s="87" t="s">
        <v>293</v>
      </c>
      <c r="C124" s="16"/>
      <c r="D124" s="18"/>
      <c r="E124" s="18"/>
      <c r="F124" s="18"/>
      <c r="G124" s="113">
        <f t="shared" si="11"/>
        <v>0</v>
      </c>
      <c r="H124" s="110"/>
      <c r="I124" s="18"/>
      <c r="J124" s="188"/>
      <c r="K124" s="98"/>
      <c r="L124" s="48"/>
    </row>
    <row r="125" spans="2:12" ht="15.6" x14ac:dyDescent="0.3">
      <c r="B125" s="87" t="s">
        <v>294</v>
      </c>
      <c r="C125" s="16"/>
      <c r="D125" s="18"/>
      <c r="E125" s="18"/>
      <c r="F125" s="18"/>
      <c r="G125" s="113">
        <f t="shared" si="11"/>
        <v>0</v>
      </c>
      <c r="H125" s="110"/>
      <c r="I125" s="18"/>
      <c r="J125" s="188"/>
      <c r="K125" s="98"/>
      <c r="L125" s="48"/>
    </row>
    <row r="126" spans="2:12" ht="15.6" x14ac:dyDescent="0.3">
      <c r="B126" s="87" t="s">
        <v>295</v>
      </c>
      <c r="C126" s="16"/>
      <c r="D126" s="18"/>
      <c r="E126" s="18"/>
      <c r="F126" s="18"/>
      <c r="G126" s="113">
        <f t="shared" si="11"/>
        <v>0</v>
      </c>
      <c r="H126" s="110"/>
      <c r="I126" s="18"/>
      <c r="J126" s="188"/>
      <c r="K126" s="98"/>
      <c r="L126" s="48"/>
    </row>
    <row r="127" spans="2:12" ht="15.6" x14ac:dyDescent="0.3">
      <c r="B127" s="87" t="s">
        <v>296</v>
      </c>
      <c r="C127" s="44"/>
      <c r="D127" s="19"/>
      <c r="E127" s="19"/>
      <c r="F127" s="19"/>
      <c r="G127" s="113">
        <f t="shared" si="11"/>
        <v>0</v>
      </c>
      <c r="H127" s="111"/>
      <c r="I127" s="19"/>
      <c r="J127" s="188"/>
      <c r="K127" s="99"/>
      <c r="L127" s="48"/>
    </row>
    <row r="128" spans="2:12" ht="15.6" x14ac:dyDescent="0.3">
      <c r="B128" s="87" t="s">
        <v>297</v>
      </c>
      <c r="C128" s="44"/>
      <c r="D128" s="19"/>
      <c r="E128" s="19"/>
      <c r="F128" s="19"/>
      <c r="G128" s="113">
        <f t="shared" si="11"/>
        <v>0</v>
      </c>
      <c r="H128" s="111"/>
      <c r="I128" s="19"/>
      <c r="J128" s="188"/>
      <c r="K128" s="99"/>
      <c r="L128" s="48"/>
    </row>
    <row r="129" spans="2:12" ht="15.6" x14ac:dyDescent="0.3">
      <c r="C129" s="88" t="s">
        <v>345</v>
      </c>
      <c r="D129" s="20">
        <f>SUM(D121:D128)</f>
        <v>0</v>
      </c>
      <c r="E129" s="20">
        <f>SUM(E121:E128)</f>
        <v>0</v>
      </c>
      <c r="F129" s="20">
        <f>SUM(F121:F128)</f>
        <v>0</v>
      </c>
      <c r="G129" s="20">
        <f>SUM(G121:G128)</f>
        <v>0</v>
      </c>
      <c r="H129" s="20">
        <f>(H121*G121)+(H122*G122)+(H123*G123)+(H124*G124)+(H125*G125)+(H126*G126)+(H127*G127)+(H128*G128)</f>
        <v>0</v>
      </c>
      <c r="I129" s="20">
        <f>SUM(I121:I128)</f>
        <v>0</v>
      </c>
      <c r="J129" s="189"/>
      <c r="K129" s="99"/>
      <c r="L129" s="49"/>
    </row>
    <row r="130" spans="2:12" ht="15.75" customHeight="1" x14ac:dyDescent="0.3">
      <c r="B130" s="6"/>
      <c r="C130" s="10"/>
      <c r="D130" s="25"/>
      <c r="E130" s="25"/>
      <c r="F130" s="25"/>
      <c r="G130" s="25"/>
      <c r="H130" s="25"/>
      <c r="I130" s="25"/>
      <c r="J130" s="155"/>
      <c r="K130" s="70"/>
      <c r="L130" s="3"/>
    </row>
    <row r="131" spans="2:12" ht="51" customHeight="1" x14ac:dyDescent="0.3">
      <c r="B131" s="88" t="s">
        <v>298</v>
      </c>
      <c r="C131" s="286"/>
      <c r="D131" s="286"/>
      <c r="E131" s="286"/>
      <c r="F131" s="286"/>
      <c r="G131" s="286"/>
      <c r="H131" s="286"/>
      <c r="I131" s="285"/>
      <c r="J131" s="285"/>
      <c r="K131" s="286"/>
      <c r="L131" s="17"/>
    </row>
    <row r="132" spans="2:12" ht="51" customHeight="1" x14ac:dyDescent="0.3">
      <c r="B132" s="86" t="s">
        <v>299</v>
      </c>
      <c r="C132" s="269"/>
      <c r="D132" s="269"/>
      <c r="E132" s="269"/>
      <c r="F132" s="269"/>
      <c r="G132" s="269"/>
      <c r="H132" s="269"/>
      <c r="I132" s="270"/>
      <c r="J132" s="270"/>
      <c r="K132" s="269"/>
      <c r="L132" s="47"/>
    </row>
    <row r="133" spans="2:12" ht="15.6" x14ac:dyDescent="0.3">
      <c r="B133" s="87" t="s">
        <v>300</v>
      </c>
      <c r="C133" s="16"/>
      <c r="D133" s="18"/>
      <c r="E133" s="18"/>
      <c r="F133" s="18"/>
      <c r="G133" s="113">
        <f>SUM(D133:F133)</f>
        <v>0</v>
      </c>
      <c r="H133" s="110"/>
      <c r="I133" s="18"/>
      <c r="J133" s="188"/>
      <c r="K133" s="98"/>
      <c r="L133" s="48"/>
    </row>
    <row r="134" spans="2:12" ht="15.6" x14ac:dyDescent="0.3">
      <c r="B134" s="87" t="s">
        <v>301</v>
      </c>
      <c r="C134" s="16"/>
      <c r="D134" s="18"/>
      <c r="E134" s="18"/>
      <c r="F134" s="18"/>
      <c r="G134" s="113">
        <f t="shared" ref="G134:G140" si="12">SUM(D134:F134)</f>
        <v>0</v>
      </c>
      <c r="H134" s="110"/>
      <c r="I134" s="18"/>
      <c r="J134" s="188"/>
      <c r="K134" s="98"/>
      <c r="L134" s="48"/>
    </row>
    <row r="135" spans="2:12" ht="15.6" x14ac:dyDescent="0.3">
      <c r="B135" s="87" t="s">
        <v>302</v>
      </c>
      <c r="C135" s="16"/>
      <c r="D135" s="18"/>
      <c r="E135" s="18"/>
      <c r="F135" s="18"/>
      <c r="G135" s="113">
        <f t="shared" si="12"/>
        <v>0</v>
      </c>
      <c r="H135" s="110"/>
      <c r="I135" s="18"/>
      <c r="J135" s="188"/>
      <c r="K135" s="98"/>
      <c r="L135" s="48"/>
    </row>
    <row r="136" spans="2:12" ht="15.6" x14ac:dyDescent="0.3">
      <c r="B136" s="87" t="s">
        <v>303</v>
      </c>
      <c r="C136" s="16"/>
      <c r="D136" s="18"/>
      <c r="E136" s="18"/>
      <c r="F136" s="18"/>
      <c r="G136" s="113">
        <f t="shared" si="12"/>
        <v>0</v>
      </c>
      <c r="H136" s="110"/>
      <c r="I136" s="18"/>
      <c r="J136" s="188"/>
      <c r="K136" s="98"/>
      <c r="L136" s="48"/>
    </row>
    <row r="137" spans="2:12" ht="15.6" x14ac:dyDescent="0.3">
      <c r="B137" s="87" t="s">
        <v>304</v>
      </c>
      <c r="C137" s="16"/>
      <c r="D137" s="18"/>
      <c r="E137" s="18"/>
      <c r="F137" s="18"/>
      <c r="G137" s="113">
        <f t="shared" si="12"/>
        <v>0</v>
      </c>
      <c r="H137" s="110"/>
      <c r="I137" s="18"/>
      <c r="J137" s="188"/>
      <c r="K137" s="98"/>
      <c r="L137" s="48"/>
    </row>
    <row r="138" spans="2:12" ht="15.6" x14ac:dyDescent="0.3">
      <c r="B138" s="87" t="s">
        <v>305</v>
      </c>
      <c r="C138" s="16"/>
      <c r="D138" s="18"/>
      <c r="E138" s="18"/>
      <c r="F138" s="18"/>
      <c r="G138" s="113">
        <f t="shared" si="12"/>
        <v>0</v>
      </c>
      <c r="H138" s="110"/>
      <c r="I138" s="18"/>
      <c r="J138" s="188"/>
      <c r="K138" s="98"/>
      <c r="L138" s="48"/>
    </row>
    <row r="139" spans="2:12" ht="15.6" x14ac:dyDescent="0.3">
      <c r="B139" s="87" t="s">
        <v>306</v>
      </c>
      <c r="C139" s="44"/>
      <c r="D139" s="19"/>
      <c r="E139" s="19"/>
      <c r="F139" s="19"/>
      <c r="G139" s="113">
        <f t="shared" si="12"/>
        <v>0</v>
      </c>
      <c r="H139" s="111"/>
      <c r="I139" s="19"/>
      <c r="J139" s="188"/>
      <c r="K139" s="99"/>
      <c r="L139" s="48"/>
    </row>
    <row r="140" spans="2:12" ht="15.6" x14ac:dyDescent="0.3">
      <c r="B140" s="87" t="s">
        <v>307</v>
      </c>
      <c r="C140" s="44"/>
      <c r="D140" s="19"/>
      <c r="E140" s="19"/>
      <c r="F140" s="19"/>
      <c r="G140" s="113">
        <f t="shared" si="12"/>
        <v>0</v>
      </c>
      <c r="H140" s="111"/>
      <c r="I140" s="19"/>
      <c r="J140" s="188"/>
      <c r="K140" s="99"/>
      <c r="L140" s="48"/>
    </row>
    <row r="141" spans="2:12" ht="15.6" x14ac:dyDescent="0.3">
      <c r="C141" s="88" t="s">
        <v>345</v>
      </c>
      <c r="D141" s="20">
        <f>SUM(D133:D140)</f>
        <v>0</v>
      </c>
      <c r="E141" s="20">
        <f>SUM(E133:E140)</f>
        <v>0</v>
      </c>
      <c r="F141" s="20">
        <f>SUM(F133:F140)</f>
        <v>0</v>
      </c>
      <c r="G141" s="23">
        <f>SUM(G133:G140)</f>
        <v>0</v>
      </c>
      <c r="H141" s="20">
        <f>(H133*G133)+(H134*G134)+(H135*G135)+(H136*G136)+(H137*G137)+(H138*G138)+(H139*G139)+(H140*G140)</f>
        <v>0</v>
      </c>
      <c r="I141" s="20">
        <f>SUM(I133:I140)</f>
        <v>0</v>
      </c>
      <c r="J141" s="189"/>
      <c r="K141" s="99"/>
      <c r="L141" s="49"/>
    </row>
    <row r="142" spans="2:12" ht="51" customHeight="1" x14ac:dyDescent="0.3">
      <c r="B142" s="86" t="s">
        <v>308</v>
      </c>
      <c r="C142" s="269"/>
      <c r="D142" s="269"/>
      <c r="E142" s="269"/>
      <c r="F142" s="269"/>
      <c r="G142" s="269"/>
      <c r="H142" s="269"/>
      <c r="I142" s="270"/>
      <c r="J142" s="270"/>
      <c r="K142" s="269"/>
      <c r="L142" s="47"/>
    </row>
    <row r="143" spans="2:12" ht="15.6" x14ac:dyDescent="0.3">
      <c r="B143" s="87" t="s">
        <v>309</v>
      </c>
      <c r="C143" s="16"/>
      <c r="D143" s="18"/>
      <c r="E143" s="18"/>
      <c r="F143" s="18"/>
      <c r="G143" s="113">
        <f>SUM(D143:F143)</f>
        <v>0</v>
      </c>
      <c r="H143" s="110"/>
      <c r="I143" s="18"/>
      <c r="J143" s="188"/>
      <c r="K143" s="98"/>
      <c r="L143" s="48"/>
    </row>
    <row r="144" spans="2:12" ht="15.6" x14ac:dyDescent="0.3">
      <c r="B144" s="87" t="s">
        <v>310</v>
      </c>
      <c r="C144" s="16"/>
      <c r="D144" s="18"/>
      <c r="E144" s="18"/>
      <c r="F144" s="18"/>
      <c r="G144" s="113">
        <f t="shared" ref="G144:G150" si="13">SUM(D144:F144)</f>
        <v>0</v>
      </c>
      <c r="H144" s="110"/>
      <c r="I144" s="18"/>
      <c r="J144" s="188"/>
      <c r="K144" s="98"/>
      <c r="L144" s="48"/>
    </row>
    <row r="145" spans="2:12" ht="15.6" x14ac:dyDescent="0.3">
      <c r="B145" s="87" t="s">
        <v>311</v>
      </c>
      <c r="C145" s="16"/>
      <c r="D145" s="18"/>
      <c r="E145" s="18"/>
      <c r="F145" s="18"/>
      <c r="G145" s="113">
        <f t="shared" si="13"/>
        <v>0</v>
      </c>
      <c r="H145" s="110"/>
      <c r="I145" s="18"/>
      <c r="J145" s="188"/>
      <c r="K145" s="98"/>
      <c r="L145" s="48"/>
    </row>
    <row r="146" spans="2:12" ht="15.6" x14ac:dyDescent="0.3">
      <c r="B146" s="87" t="s">
        <v>312</v>
      </c>
      <c r="C146" s="16"/>
      <c r="D146" s="18"/>
      <c r="E146" s="18"/>
      <c r="F146" s="18"/>
      <c r="G146" s="113">
        <f t="shared" si="13"/>
        <v>0</v>
      </c>
      <c r="H146" s="110"/>
      <c r="I146" s="18"/>
      <c r="J146" s="188"/>
      <c r="K146" s="98"/>
      <c r="L146" s="48"/>
    </row>
    <row r="147" spans="2:12" ht="15.6" x14ac:dyDescent="0.3">
      <c r="B147" s="87" t="s">
        <v>313</v>
      </c>
      <c r="C147" s="16"/>
      <c r="D147" s="18"/>
      <c r="E147" s="18"/>
      <c r="F147" s="18"/>
      <c r="G147" s="113">
        <f t="shared" si="13"/>
        <v>0</v>
      </c>
      <c r="H147" s="110"/>
      <c r="I147" s="18"/>
      <c r="J147" s="188"/>
      <c r="K147" s="98"/>
      <c r="L147" s="48"/>
    </row>
    <row r="148" spans="2:12" ht="15.6" x14ac:dyDescent="0.3">
      <c r="B148" s="87" t="s">
        <v>314</v>
      </c>
      <c r="C148" s="16"/>
      <c r="D148" s="18"/>
      <c r="E148" s="18"/>
      <c r="F148" s="18"/>
      <c r="G148" s="113">
        <f t="shared" si="13"/>
        <v>0</v>
      </c>
      <c r="H148" s="110"/>
      <c r="I148" s="18"/>
      <c r="J148" s="188"/>
      <c r="K148" s="98"/>
      <c r="L148" s="48"/>
    </row>
    <row r="149" spans="2:12" ht="15.6" x14ac:dyDescent="0.3">
      <c r="B149" s="87" t="s">
        <v>315</v>
      </c>
      <c r="C149" s="44"/>
      <c r="D149" s="19"/>
      <c r="E149" s="19"/>
      <c r="F149" s="19"/>
      <c r="G149" s="113">
        <f t="shared" si="13"/>
        <v>0</v>
      </c>
      <c r="H149" s="111"/>
      <c r="I149" s="19"/>
      <c r="J149" s="188"/>
      <c r="K149" s="99"/>
      <c r="L149" s="48"/>
    </row>
    <row r="150" spans="2:12" ht="15.6" x14ac:dyDescent="0.3">
      <c r="B150" s="87" t="s">
        <v>316</v>
      </c>
      <c r="C150" s="44"/>
      <c r="D150" s="19"/>
      <c r="E150" s="19"/>
      <c r="F150" s="19"/>
      <c r="G150" s="113">
        <f t="shared" si="13"/>
        <v>0</v>
      </c>
      <c r="H150" s="111"/>
      <c r="I150" s="19"/>
      <c r="J150" s="188"/>
      <c r="K150" s="99"/>
      <c r="L150" s="48"/>
    </row>
    <row r="151" spans="2:12" ht="15.6" x14ac:dyDescent="0.3">
      <c r="C151" s="88" t="s">
        <v>345</v>
      </c>
      <c r="D151" s="23">
        <f>SUM(D143:D150)</f>
        <v>0</v>
      </c>
      <c r="E151" s="23">
        <f>SUM(E143:E150)</f>
        <v>0</v>
      </c>
      <c r="F151" s="23">
        <f>SUM(F143:F150)</f>
        <v>0</v>
      </c>
      <c r="G151" s="23">
        <f>SUM(G143:G150)</f>
        <v>0</v>
      </c>
      <c r="H151" s="20">
        <f>(H143*G143)+(H144*G144)+(H145*G145)+(H146*G146)+(H147*G147)+(H148*G148)+(H149*G149)+(H150*G150)</f>
        <v>0</v>
      </c>
      <c r="I151" s="20">
        <f>SUM(I143:I150)</f>
        <v>0</v>
      </c>
      <c r="J151" s="189"/>
      <c r="K151" s="99"/>
      <c r="L151" s="49"/>
    </row>
    <row r="152" spans="2:12" ht="51" customHeight="1" x14ac:dyDescent="0.3">
      <c r="B152" s="86" t="s">
        <v>317</v>
      </c>
      <c r="C152" s="269"/>
      <c r="D152" s="269"/>
      <c r="E152" s="269"/>
      <c r="F152" s="269"/>
      <c r="G152" s="269"/>
      <c r="H152" s="269"/>
      <c r="I152" s="270"/>
      <c r="J152" s="270"/>
      <c r="K152" s="269"/>
      <c r="L152" s="47"/>
    </row>
    <row r="153" spans="2:12" ht="15.6" x14ac:dyDescent="0.3">
      <c r="B153" s="87" t="s">
        <v>318</v>
      </c>
      <c r="C153" s="16"/>
      <c r="D153" s="18"/>
      <c r="E153" s="18"/>
      <c r="F153" s="18"/>
      <c r="G153" s="113">
        <f>SUM(D153:F153)</f>
        <v>0</v>
      </c>
      <c r="H153" s="110"/>
      <c r="I153" s="18"/>
      <c r="J153" s="188"/>
      <c r="K153" s="98"/>
      <c r="L153" s="48"/>
    </row>
    <row r="154" spans="2:12" ht="15.6" x14ac:dyDescent="0.3">
      <c r="B154" s="87" t="s">
        <v>319</v>
      </c>
      <c r="C154" s="16"/>
      <c r="D154" s="18"/>
      <c r="E154" s="18"/>
      <c r="F154" s="18"/>
      <c r="G154" s="113">
        <f t="shared" ref="G154:G160" si="14">SUM(D154:F154)</f>
        <v>0</v>
      </c>
      <c r="H154" s="110"/>
      <c r="I154" s="18"/>
      <c r="J154" s="188"/>
      <c r="K154" s="98"/>
      <c r="L154" s="48"/>
    </row>
    <row r="155" spans="2:12" ht="15.6" x14ac:dyDescent="0.3">
      <c r="B155" s="87" t="s">
        <v>320</v>
      </c>
      <c r="C155" s="16"/>
      <c r="D155" s="18"/>
      <c r="E155" s="18"/>
      <c r="F155" s="18"/>
      <c r="G155" s="113">
        <f t="shared" si="14"/>
        <v>0</v>
      </c>
      <c r="H155" s="110"/>
      <c r="I155" s="18"/>
      <c r="J155" s="188"/>
      <c r="K155" s="98"/>
      <c r="L155" s="48"/>
    </row>
    <row r="156" spans="2:12" ht="15.6" x14ac:dyDescent="0.3">
      <c r="B156" s="87" t="s">
        <v>321</v>
      </c>
      <c r="C156" s="16"/>
      <c r="D156" s="18"/>
      <c r="E156" s="18"/>
      <c r="F156" s="18"/>
      <c r="G156" s="113">
        <f t="shared" si="14"/>
        <v>0</v>
      </c>
      <c r="H156" s="110"/>
      <c r="I156" s="18"/>
      <c r="J156" s="188"/>
      <c r="K156" s="98"/>
      <c r="L156" s="48"/>
    </row>
    <row r="157" spans="2:12" ht="15.6" x14ac:dyDescent="0.3">
      <c r="B157" s="87" t="s">
        <v>322</v>
      </c>
      <c r="C157" s="16"/>
      <c r="D157" s="18"/>
      <c r="E157" s="18"/>
      <c r="F157" s="18"/>
      <c r="G157" s="113">
        <f t="shared" si="14"/>
        <v>0</v>
      </c>
      <c r="H157" s="110"/>
      <c r="I157" s="18"/>
      <c r="J157" s="188"/>
      <c r="K157" s="98"/>
      <c r="L157" s="48"/>
    </row>
    <row r="158" spans="2:12" ht="15.6" x14ac:dyDescent="0.3">
      <c r="B158" s="87" t="s">
        <v>323</v>
      </c>
      <c r="C158" s="16"/>
      <c r="D158" s="18"/>
      <c r="E158" s="18"/>
      <c r="F158" s="18"/>
      <c r="G158" s="113">
        <f t="shared" si="14"/>
        <v>0</v>
      </c>
      <c r="H158" s="110"/>
      <c r="I158" s="18"/>
      <c r="J158" s="188"/>
      <c r="K158" s="98"/>
      <c r="L158" s="48"/>
    </row>
    <row r="159" spans="2:12" ht="15.6" x14ac:dyDescent="0.3">
      <c r="B159" s="87" t="s">
        <v>324</v>
      </c>
      <c r="C159" s="44"/>
      <c r="D159" s="19"/>
      <c r="E159" s="19"/>
      <c r="F159" s="19"/>
      <c r="G159" s="113">
        <f t="shared" si="14"/>
        <v>0</v>
      </c>
      <c r="H159" s="111"/>
      <c r="I159" s="19"/>
      <c r="J159" s="188"/>
      <c r="K159" s="99"/>
      <c r="L159" s="48"/>
    </row>
    <row r="160" spans="2:12" ht="15.6" x14ac:dyDescent="0.3">
      <c r="B160" s="87" t="s">
        <v>325</v>
      </c>
      <c r="C160" s="44"/>
      <c r="D160" s="19"/>
      <c r="E160" s="19"/>
      <c r="F160" s="19"/>
      <c r="G160" s="113">
        <f t="shared" si="14"/>
        <v>0</v>
      </c>
      <c r="H160" s="111"/>
      <c r="I160" s="19"/>
      <c r="J160" s="188"/>
      <c r="K160" s="99"/>
      <c r="L160" s="48"/>
    </row>
    <row r="161" spans="2:12" ht="15.6" x14ac:dyDescent="0.3">
      <c r="C161" s="88" t="s">
        <v>345</v>
      </c>
      <c r="D161" s="23">
        <f>SUM(D153:D160)</f>
        <v>0</v>
      </c>
      <c r="E161" s="23">
        <f>SUM(E153:E160)</f>
        <v>0</v>
      </c>
      <c r="F161" s="23">
        <f>SUM(F153:F160)</f>
        <v>0</v>
      </c>
      <c r="G161" s="23">
        <f>SUM(G153:G160)</f>
        <v>0</v>
      </c>
      <c r="H161" s="20">
        <f>(H153*G153)+(H154*G154)+(H155*G155)+(H156*G156)+(H157*G157)+(H158*G158)+(H159*G159)+(H160*G160)</f>
        <v>0</v>
      </c>
      <c r="I161" s="20">
        <f>SUM(I153:I160)</f>
        <v>0</v>
      </c>
      <c r="J161" s="189"/>
      <c r="K161" s="99"/>
      <c r="L161" s="49"/>
    </row>
    <row r="162" spans="2:12" ht="51" customHeight="1" x14ac:dyDescent="0.3">
      <c r="B162" s="86" t="s">
        <v>326</v>
      </c>
      <c r="C162" s="269"/>
      <c r="D162" s="269"/>
      <c r="E162" s="269"/>
      <c r="F162" s="269"/>
      <c r="G162" s="269"/>
      <c r="H162" s="269"/>
      <c r="I162" s="270"/>
      <c r="J162" s="270"/>
      <c r="K162" s="269"/>
      <c r="L162" s="47"/>
    </row>
    <row r="163" spans="2:12" ht="15.6" x14ac:dyDescent="0.3">
      <c r="B163" s="87" t="s">
        <v>327</v>
      </c>
      <c r="C163" s="16"/>
      <c r="D163" s="18"/>
      <c r="E163" s="18"/>
      <c r="F163" s="18"/>
      <c r="G163" s="113">
        <f>SUM(D163:F163)</f>
        <v>0</v>
      </c>
      <c r="H163" s="110"/>
      <c r="I163" s="18"/>
      <c r="J163" s="188"/>
      <c r="K163" s="98"/>
      <c r="L163" s="48"/>
    </row>
    <row r="164" spans="2:12" ht="15.6" x14ac:dyDescent="0.3">
      <c r="B164" s="87" t="s">
        <v>328</v>
      </c>
      <c r="C164" s="16"/>
      <c r="D164" s="18"/>
      <c r="E164" s="18"/>
      <c r="F164" s="18"/>
      <c r="G164" s="113">
        <f t="shared" ref="G164:G170" si="15">SUM(D164:F164)</f>
        <v>0</v>
      </c>
      <c r="H164" s="110"/>
      <c r="I164" s="18"/>
      <c r="J164" s="188"/>
      <c r="K164" s="98"/>
      <c r="L164" s="48"/>
    </row>
    <row r="165" spans="2:12" ht="15.6" x14ac:dyDescent="0.3">
      <c r="B165" s="87" t="s">
        <v>329</v>
      </c>
      <c r="C165" s="16"/>
      <c r="D165" s="18"/>
      <c r="E165" s="18"/>
      <c r="F165" s="18"/>
      <c r="G165" s="113">
        <f t="shared" si="15"/>
        <v>0</v>
      </c>
      <c r="H165" s="110"/>
      <c r="I165" s="18"/>
      <c r="J165" s="188"/>
      <c r="K165" s="98"/>
      <c r="L165" s="48"/>
    </row>
    <row r="166" spans="2:12" ht="15.6" x14ac:dyDescent="0.3">
      <c r="B166" s="87" t="s">
        <v>330</v>
      </c>
      <c r="C166" s="16"/>
      <c r="D166" s="18"/>
      <c r="E166" s="18"/>
      <c r="F166" s="18"/>
      <c r="G166" s="113">
        <f t="shared" si="15"/>
        <v>0</v>
      </c>
      <c r="H166" s="110"/>
      <c r="I166" s="18"/>
      <c r="J166" s="188"/>
      <c r="K166" s="98"/>
      <c r="L166" s="48"/>
    </row>
    <row r="167" spans="2:12" ht="15.6" x14ac:dyDescent="0.3">
      <c r="B167" s="87" t="s">
        <v>331</v>
      </c>
      <c r="C167" s="16"/>
      <c r="D167" s="18"/>
      <c r="E167" s="18"/>
      <c r="F167" s="18"/>
      <c r="G167" s="113">
        <f>SUM(D167:F167)</f>
        <v>0</v>
      </c>
      <c r="H167" s="110"/>
      <c r="I167" s="18"/>
      <c r="J167" s="188"/>
      <c r="K167" s="98"/>
      <c r="L167" s="48"/>
    </row>
    <row r="168" spans="2:12" ht="15.6" x14ac:dyDescent="0.3">
      <c r="B168" s="87" t="s">
        <v>332</v>
      </c>
      <c r="C168" s="16"/>
      <c r="D168" s="18"/>
      <c r="E168" s="18"/>
      <c r="F168" s="18"/>
      <c r="G168" s="113">
        <f t="shared" si="15"/>
        <v>0</v>
      </c>
      <c r="H168" s="110"/>
      <c r="I168" s="18"/>
      <c r="J168" s="188"/>
      <c r="K168" s="98"/>
      <c r="L168" s="48"/>
    </row>
    <row r="169" spans="2:12" ht="15.6" x14ac:dyDescent="0.3">
      <c r="B169" s="87" t="s">
        <v>333</v>
      </c>
      <c r="C169" s="44"/>
      <c r="D169" s="19"/>
      <c r="E169" s="19"/>
      <c r="F169" s="19"/>
      <c r="G169" s="113">
        <f t="shared" si="15"/>
        <v>0</v>
      </c>
      <c r="H169" s="111"/>
      <c r="I169" s="19"/>
      <c r="J169" s="188"/>
      <c r="K169" s="99"/>
      <c r="L169" s="48"/>
    </row>
    <row r="170" spans="2:12" ht="15.6" x14ac:dyDescent="0.3">
      <c r="B170" s="87" t="s">
        <v>334</v>
      </c>
      <c r="C170" s="44"/>
      <c r="D170" s="19"/>
      <c r="E170" s="19"/>
      <c r="F170" s="19"/>
      <c r="G170" s="113">
        <f t="shared" si="15"/>
        <v>0</v>
      </c>
      <c r="H170" s="111"/>
      <c r="I170" s="19"/>
      <c r="J170" s="188"/>
      <c r="K170" s="99"/>
      <c r="L170" s="48"/>
    </row>
    <row r="171" spans="2:12" ht="15.6" x14ac:dyDescent="0.3">
      <c r="C171" s="88" t="s">
        <v>345</v>
      </c>
      <c r="D171" s="20">
        <f>SUM(D163:D170)</f>
        <v>0</v>
      </c>
      <c r="E171" s="20">
        <f>SUM(E163:E170)</f>
        <v>0</v>
      </c>
      <c r="F171" s="20">
        <f>SUM(F163:F170)</f>
        <v>0</v>
      </c>
      <c r="G171" s="20">
        <f>SUM(G163:G170)</f>
        <v>0</v>
      </c>
      <c r="H171" s="20">
        <f>(H163*G163)+(H164*G164)+(H165*G165)+(H166*G166)+(H167*G167)+(H168*G168)+(H169*G169)+(H170*G170)</f>
        <v>0</v>
      </c>
      <c r="I171" s="20">
        <f>SUM(I163:I170)</f>
        <v>0</v>
      </c>
      <c r="J171" s="189"/>
      <c r="K171" s="99"/>
      <c r="L171" s="49"/>
    </row>
    <row r="172" spans="2:12" ht="15.75" customHeight="1" x14ac:dyDescent="0.3">
      <c r="B172" s="6"/>
      <c r="C172" s="10"/>
      <c r="D172" s="25"/>
      <c r="E172" s="25"/>
      <c r="F172" s="25"/>
      <c r="G172" s="25"/>
      <c r="H172" s="25"/>
      <c r="I172" s="25"/>
      <c r="J172" s="155"/>
      <c r="K172" s="10"/>
      <c r="L172" s="3"/>
    </row>
    <row r="173" spans="2:12" ht="15.75" customHeight="1" x14ac:dyDescent="0.3">
      <c r="B173" s="6"/>
      <c r="C173" s="10"/>
      <c r="D173" s="25"/>
      <c r="E173" s="25"/>
      <c r="F173" s="25"/>
      <c r="G173" s="25"/>
      <c r="H173" s="25"/>
      <c r="I173" s="25"/>
      <c r="J173" s="155"/>
      <c r="K173" s="10"/>
      <c r="L173" s="3"/>
    </row>
    <row r="174" spans="2:12" ht="63.75" customHeight="1" x14ac:dyDescent="0.3">
      <c r="B174" s="88" t="s">
        <v>335</v>
      </c>
      <c r="C174" s="262" t="s">
        <v>910</v>
      </c>
      <c r="D174" s="31">
        <f>127000+50000</f>
        <v>177000</v>
      </c>
      <c r="E174" s="31">
        <v>75000</v>
      </c>
      <c r="F174" s="31">
        <v>70000</v>
      </c>
      <c r="G174" s="100">
        <f>SUM(D174:F174)</f>
        <v>322000</v>
      </c>
      <c r="H174" s="112">
        <v>1</v>
      </c>
      <c r="I174" s="31">
        <f>322000</f>
        <v>322000</v>
      </c>
      <c r="J174" s="191"/>
      <c r="K174" s="104"/>
      <c r="L174" s="49"/>
    </row>
    <row r="175" spans="2:12" ht="69.75" customHeight="1" x14ac:dyDescent="0.3">
      <c r="B175" s="88" t="s">
        <v>336</v>
      </c>
      <c r="C175" s="263" t="s">
        <v>911</v>
      </c>
      <c r="D175" s="31">
        <v>100000</v>
      </c>
      <c r="E175" s="31">
        <v>50000</v>
      </c>
      <c r="F175" s="31">
        <v>50000</v>
      </c>
      <c r="G175" s="100">
        <f>SUM(D175:F175)</f>
        <v>200000</v>
      </c>
      <c r="H175" s="112">
        <v>1</v>
      </c>
      <c r="I175" s="31">
        <f>200000</f>
        <v>200000</v>
      </c>
      <c r="J175" s="191"/>
      <c r="K175" s="104"/>
      <c r="L175" s="49"/>
    </row>
    <row r="176" spans="2:12" ht="57" customHeight="1" x14ac:dyDescent="0.3">
      <c r="B176" s="88" t="s">
        <v>337</v>
      </c>
      <c r="C176" s="105" t="s">
        <v>912</v>
      </c>
      <c r="D176" s="31">
        <v>80000</v>
      </c>
      <c r="E176" s="31">
        <v>25000</v>
      </c>
      <c r="F176" s="31">
        <v>25000</v>
      </c>
      <c r="G176" s="100">
        <f>SUM(D176:F176)</f>
        <v>130000</v>
      </c>
      <c r="H176" s="112">
        <v>1</v>
      </c>
      <c r="I176" s="191">
        <f>25000+25000+80000</f>
        <v>130000</v>
      </c>
      <c r="J176" s="191"/>
      <c r="K176" s="104"/>
      <c r="L176" s="49"/>
    </row>
    <row r="177" spans="2:12" ht="65.25" customHeight="1" x14ac:dyDescent="0.3">
      <c r="B177" s="106" t="s">
        <v>338</v>
      </c>
      <c r="C177" s="264" t="s">
        <v>913</v>
      </c>
      <c r="D177" s="265">
        <v>50000</v>
      </c>
      <c r="E177" s="31"/>
      <c r="F177" s="31"/>
      <c r="G177" s="100">
        <f>SUM(D177:F177)</f>
        <v>50000</v>
      </c>
      <c r="H177" s="112">
        <v>0</v>
      </c>
      <c r="I177" s="191"/>
      <c r="J177" s="191"/>
      <c r="K177" s="104"/>
      <c r="L177" s="49"/>
    </row>
    <row r="178" spans="2:12" ht="38.25" customHeight="1" x14ac:dyDescent="0.3">
      <c r="B178" s="6"/>
      <c r="C178" s="107" t="s">
        <v>346</v>
      </c>
      <c r="D178" s="114">
        <f>SUM(D174:D177)</f>
        <v>407000</v>
      </c>
      <c r="E178" s="114">
        <f>SUM(E174:E177)</f>
        <v>150000</v>
      </c>
      <c r="F178" s="114">
        <f>SUM(F174:F177)</f>
        <v>145000</v>
      </c>
      <c r="G178" s="114">
        <f>SUM(G174:G177)</f>
        <v>702000</v>
      </c>
      <c r="H178" s="20">
        <f>(H174*G174)+(H175*G175)+(H176*G176)+(H177*G177)</f>
        <v>652000</v>
      </c>
      <c r="I178" s="20">
        <f>SUM(I174:I177)</f>
        <v>652000</v>
      </c>
      <c r="J178" s="189"/>
      <c r="K178" s="15"/>
      <c r="L178" s="13"/>
    </row>
    <row r="179" spans="2:12" ht="15.75" customHeight="1" x14ac:dyDescent="0.3">
      <c r="B179" s="6"/>
      <c r="C179" s="10"/>
      <c r="D179" s="25"/>
      <c r="E179" s="25"/>
      <c r="F179" s="25"/>
      <c r="G179" s="25"/>
      <c r="H179" s="25"/>
      <c r="I179" s="25"/>
      <c r="J179" s="155"/>
      <c r="K179" s="10"/>
      <c r="L179" s="13"/>
    </row>
    <row r="180" spans="2:12" ht="15.75" customHeight="1" x14ac:dyDescent="0.3">
      <c r="B180" s="6"/>
      <c r="C180" s="10"/>
      <c r="D180" s="25"/>
      <c r="E180" s="25"/>
      <c r="F180" s="25"/>
      <c r="G180" s="25"/>
      <c r="H180" s="25"/>
      <c r="I180" s="25"/>
      <c r="J180" s="155"/>
      <c r="K180" s="10"/>
      <c r="L180" s="13"/>
    </row>
    <row r="181" spans="2:12" ht="15.75" customHeight="1" x14ac:dyDescent="0.3">
      <c r="B181" s="6"/>
      <c r="C181" s="10"/>
      <c r="D181" s="25"/>
      <c r="E181" s="25"/>
      <c r="F181" s="25"/>
      <c r="G181" s="25"/>
      <c r="H181" s="25"/>
      <c r="I181" s="25"/>
      <c r="J181" s="155"/>
      <c r="K181" s="10"/>
      <c r="L181" s="13"/>
    </row>
    <row r="182" spans="2:12" ht="15.75" customHeight="1" x14ac:dyDescent="0.3">
      <c r="B182" s="6"/>
      <c r="C182" s="10"/>
      <c r="D182" s="25"/>
      <c r="E182" s="25"/>
      <c r="F182" s="25"/>
      <c r="G182" s="25"/>
      <c r="H182" s="25"/>
      <c r="I182" s="25"/>
      <c r="J182" s="155"/>
      <c r="K182" s="10"/>
      <c r="L182" s="13"/>
    </row>
    <row r="183" spans="2:12" ht="15.75" customHeight="1" x14ac:dyDescent="0.3">
      <c r="B183" s="6"/>
      <c r="C183" s="10"/>
      <c r="D183" s="25"/>
      <c r="E183" s="25"/>
      <c r="F183" s="25"/>
      <c r="G183" s="25"/>
      <c r="H183" s="25"/>
      <c r="I183" s="25"/>
      <c r="J183" s="155"/>
      <c r="K183" s="10"/>
      <c r="L183" s="13"/>
    </row>
    <row r="184" spans="2:12" ht="15.75" customHeight="1" x14ac:dyDescent="0.3">
      <c r="B184" s="6"/>
      <c r="C184" s="10"/>
      <c r="D184" s="25"/>
      <c r="E184" s="25"/>
      <c r="F184" s="25"/>
      <c r="G184" s="25"/>
      <c r="H184" s="25"/>
      <c r="I184" s="25"/>
      <c r="J184" s="155"/>
      <c r="K184" s="10"/>
      <c r="L184" s="13"/>
    </row>
    <row r="185" spans="2:12" ht="15.75" customHeight="1" thickBot="1" x14ac:dyDescent="0.35">
      <c r="B185" s="6"/>
      <c r="C185" s="10"/>
      <c r="D185" s="25"/>
      <c r="E185" s="25"/>
      <c r="F185" s="25"/>
      <c r="G185" s="25"/>
      <c r="H185" s="25"/>
      <c r="I185" s="25"/>
      <c r="J185" s="155"/>
      <c r="K185" s="10"/>
      <c r="L185" s="13"/>
    </row>
    <row r="186" spans="2:12" ht="15.6" x14ac:dyDescent="0.3">
      <c r="B186" s="6"/>
      <c r="C186" s="280" t="s">
        <v>355</v>
      </c>
      <c r="D186" s="281"/>
      <c r="E186" s="281"/>
      <c r="F186" s="281"/>
      <c r="G186" s="282"/>
      <c r="H186" s="13"/>
      <c r="I186" s="154"/>
      <c r="J186" s="192"/>
      <c r="K186" s="13"/>
    </row>
    <row r="187" spans="2:12" ht="54.75" customHeight="1" x14ac:dyDescent="0.3">
      <c r="B187" s="6"/>
      <c r="C187" s="175"/>
      <c r="D187" s="184" t="str">
        <f>D4</f>
        <v>Organisation recipiendiaire 1 (budget en USD)</v>
      </c>
      <c r="E187" s="184" t="str">
        <f t="shared" ref="E187:F187" si="16">E4</f>
        <v>Organisation recipiendiaire 2 (budget en USD)</v>
      </c>
      <c r="F187" s="184" t="str">
        <f t="shared" si="16"/>
        <v>Organisation recipiendiaire 3 (budget en USD)</v>
      </c>
      <c r="G187" s="176" t="s">
        <v>11</v>
      </c>
      <c r="H187" s="10"/>
      <c r="I187" s="25"/>
      <c r="J187" s="155"/>
      <c r="K187" s="13"/>
    </row>
    <row r="188" spans="2:12" ht="41.25" customHeight="1" x14ac:dyDescent="0.3">
      <c r="B188" s="14"/>
      <c r="C188" s="101" t="s">
        <v>347</v>
      </c>
      <c r="D188" s="89">
        <f>SUM(D15,D25,D35,D45,D57,D67,D77,D87,D99,D109,D119,D129,D141,D151,D161,D171,D174,D175,D176,D177)</f>
        <v>937000</v>
      </c>
      <c r="E188" s="89">
        <f>SUM(E15,E25,E35,E45,E57,E67,E77,E87,E99,E109,E119,E129,E141,E151,E161,E171,E174,E175,E176,E177)</f>
        <v>632000</v>
      </c>
      <c r="F188" s="89">
        <f>SUM(F15,F25,F35,F45,F57,F67,F77,F87,F99,F109,F119,F129,F141,F151,F161,F171,F174,F175,F176,F177)</f>
        <v>442000</v>
      </c>
      <c r="G188" s="102">
        <f>SUM(D188:F188)</f>
        <v>2011000</v>
      </c>
      <c r="H188" s="10"/>
      <c r="I188" s="25"/>
      <c r="J188" s="155"/>
      <c r="K188" s="14"/>
    </row>
    <row r="189" spans="2:12" ht="51.75" customHeight="1" x14ac:dyDescent="0.3">
      <c r="B189" s="4"/>
      <c r="C189" s="165" t="s">
        <v>348</v>
      </c>
      <c r="D189" s="89">
        <f>D188*0.07</f>
        <v>65590</v>
      </c>
      <c r="E189" s="89">
        <f>E188*0.07</f>
        <v>44240.000000000007</v>
      </c>
      <c r="F189" s="89">
        <f>F188*0.07</f>
        <v>30940.000000000004</v>
      </c>
      <c r="G189" s="102">
        <f>G188*0.07</f>
        <v>140770</v>
      </c>
      <c r="H189" s="4"/>
      <c r="I189" s="155"/>
      <c r="J189" s="155"/>
      <c r="K189" s="1"/>
    </row>
    <row r="190" spans="2:12" ht="51.75" customHeight="1" thickBot="1" x14ac:dyDescent="0.35">
      <c r="B190" s="4"/>
      <c r="C190" s="8" t="s">
        <v>11</v>
      </c>
      <c r="D190" s="92">
        <f>SUM(D188:D189)</f>
        <v>1002590</v>
      </c>
      <c r="E190" s="92">
        <f>SUM(E188:E189)</f>
        <v>676240</v>
      </c>
      <c r="F190" s="92">
        <f>SUM(F188:F189)</f>
        <v>472940</v>
      </c>
      <c r="G190" s="103">
        <f>SUM(G188:G189)</f>
        <v>2151770</v>
      </c>
      <c r="H190" s="4"/>
      <c r="I190" s="155"/>
      <c r="J190" s="155"/>
      <c r="K190" s="1"/>
    </row>
    <row r="191" spans="2:12" ht="42" customHeight="1" x14ac:dyDescent="0.3">
      <c r="B191" s="4"/>
      <c r="K191" s="3"/>
      <c r="L191" s="1"/>
    </row>
    <row r="192" spans="2:12" s="38" customFormat="1" ht="29.25" customHeight="1" thickBot="1" x14ac:dyDescent="0.35">
      <c r="B192" s="10"/>
      <c r="C192" s="6"/>
      <c r="D192" s="33"/>
      <c r="E192" s="33"/>
      <c r="F192" s="33"/>
      <c r="G192" s="33"/>
      <c r="H192" s="33"/>
      <c r="I192" s="157"/>
      <c r="J192" s="161"/>
      <c r="K192" s="13"/>
      <c r="L192" s="14"/>
    </row>
    <row r="193" spans="2:12" ht="23.25" customHeight="1" x14ac:dyDescent="0.3">
      <c r="B193" s="1"/>
      <c r="C193" s="272" t="s">
        <v>349</v>
      </c>
      <c r="D193" s="273"/>
      <c r="E193" s="274"/>
      <c r="F193" s="274"/>
      <c r="G193" s="274"/>
      <c r="H193" s="275"/>
      <c r="I193" s="158"/>
      <c r="J193" s="49"/>
      <c r="K193" s="1"/>
    </row>
    <row r="194" spans="2:12" ht="51.75" customHeight="1" x14ac:dyDescent="0.3">
      <c r="B194" s="1"/>
      <c r="C194" s="29"/>
      <c r="D194" s="184" t="str">
        <f>D4</f>
        <v>Organisation recipiendiaire 1 (budget en USD)</v>
      </c>
      <c r="E194" s="184" t="str">
        <f t="shared" ref="E194:F194" si="17">E4</f>
        <v>Organisation recipiendiaire 2 (budget en USD)</v>
      </c>
      <c r="F194" s="184" t="str">
        <f t="shared" si="17"/>
        <v>Organisation recipiendiaire 3 (budget en USD)</v>
      </c>
      <c r="G194" s="177" t="s">
        <v>11</v>
      </c>
      <c r="H194" s="178" t="s">
        <v>9</v>
      </c>
      <c r="I194" s="158"/>
      <c r="J194" s="49"/>
      <c r="K194" s="1"/>
    </row>
    <row r="195" spans="2:12" ht="55.5" customHeight="1" x14ac:dyDescent="0.3">
      <c r="B195" s="1"/>
      <c r="C195" s="28" t="s">
        <v>350</v>
      </c>
      <c r="D195" s="90">
        <f>$D$190*H195</f>
        <v>701813</v>
      </c>
      <c r="E195" s="91">
        <f>$E$190*H195</f>
        <v>473367.99999999994</v>
      </c>
      <c r="F195" s="91">
        <f>$F$190*H195</f>
        <v>331058</v>
      </c>
      <c r="G195" s="91">
        <f>SUM(D195:F195)</f>
        <v>1506239</v>
      </c>
      <c r="H195" s="123">
        <v>0.7</v>
      </c>
      <c r="I195" s="154"/>
      <c r="J195" s="192"/>
      <c r="K195" s="1"/>
    </row>
    <row r="196" spans="2:12" ht="57.75" customHeight="1" x14ac:dyDescent="0.3">
      <c r="B196" s="271"/>
      <c r="C196" s="108" t="s">
        <v>351</v>
      </c>
      <c r="D196" s="90">
        <f>$D$190*H196</f>
        <v>300777</v>
      </c>
      <c r="E196" s="91">
        <f>$E$190*H196</f>
        <v>202872</v>
      </c>
      <c r="F196" s="91">
        <f>$F$190*H196</f>
        <v>141882</v>
      </c>
      <c r="G196" s="109">
        <f>SUM(D196:F196)</f>
        <v>645531</v>
      </c>
      <c r="H196" s="124">
        <v>0.3</v>
      </c>
      <c r="I196" s="154"/>
      <c r="J196" s="192"/>
    </row>
    <row r="197" spans="2:12" ht="57.75" customHeight="1" x14ac:dyDescent="0.3">
      <c r="B197" s="271"/>
      <c r="C197" s="108" t="s">
        <v>352</v>
      </c>
      <c r="D197" s="90">
        <f>$D$190*H197</f>
        <v>0</v>
      </c>
      <c r="E197" s="91">
        <f>$E$190*H197</f>
        <v>0</v>
      </c>
      <c r="F197" s="91">
        <f>$F$190*H197</f>
        <v>0</v>
      </c>
      <c r="G197" s="109">
        <f>SUM(D197:F197)</f>
        <v>0</v>
      </c>
      <c r="H197" s="125">
        <v>0</v>
      </c>
      <c r="I197" s="159"/>
      <c r="J197" s="193"/>
    </row>
    <row r="198" spans="2:12" ht="38.25" customHeight="1" thickBot="1" x14ac:dyDescent="0.35">
      <c r="B198" s="271"/>
      <c r="C198" s="8" t="s">
        <v>11</v>
      </c>
      <c r="D198" s="92">
        <f>SUM(D195:D197)</f>
        <v>1002590</v>
      </c>
      <c r="E198" s="92">
        <f>SUM(E195:E197)</f>
        <v>676240</v>
      </c>
      <c r="F198" s="92">
        <f>SUM(F195:F197)</f>
        <v>472940</v>
      </c>
      <c r="G198" s="92">
        <f>SUM(G195:G197)</f>
        <v>2151770</v>
      </c>
      <c r="H198" s="93">
        <f>SUM(H195:H197)</f>
        <v>1</v>
      </c>
      <c r="I198" s="160"/>
      <c r="J198" s="47"/>
    </row>
    <row r="199" spans="2:12" ht="21.75" customHeight="1" thickBot="1" x14ac:dyDescent="0.35">
      <c r="B199" s="271"/>
      <c r="C199" s="2"/>
      <c r="D199" s="7"/>
      <c r="E199" s="7"/>
      <c r="F199" s="7"/>
      <c r="G199" s="7"/>
      <c r="H199" s="7"/>
      <c r="I199" s="161"/>
      <c r="J199" s="161"/>
    </row>
    <row r="200" spans="2:12" ht="49.5" customHeight="1" x14ac:dyDescent="0.3">
      <c r="B200" s="271"/>
      <c r="C200" s="94" t="s">
        <v>404</v>
      </c>
      <c r="D200" s="95">
        <f>SUM(H15,H25,H35,H45,H57,H67,H77,H87,H99,H109,H119,H129,H141,H151,H161,H171,H178)*1.07</f>
        <v>2098270</v>
      </c>
      <c r="E200" s="33"/>
      <c r="F200" s="33"/>
      <c r="G200" s="33"/>
      <c r="H200" s="166" t="s">
        <v>406</v>
      </c>
      <c r="I200" s="167">
        <f>SUM(I178,I171,I161,I151,I141,I129,I119,I109,I99,I87,I77,I67,I57,I45,I35,I25,I15)</f>
        <v>1961000</v>
      </c>
      <c r="J200" s="182"/>
    </row>
    <row r="201" spans="2:12" ht="28.5" customHeight="1" thickBot="1" x14ac:dyDescent="0.35">
      <c r="B201" s="271"/>
      <c r="C201" s="96" t="s">
        <v>353</v>
      </c>
      <c r="D201" s="153">
        <f>D200/G190</f>
        <v>0.97513674788662352</v>
      </c>
      <c r="E201" s="41"/>
      <c r="F201" s="41"/>
      <c r="G201" s="41"/>
      <c r="H201" s="168" t="s">
        <v>407</v>
      </c>
      <c r="I201" s="169">
        <f>I200/G188</f>
        <v>0.97513674788662352</v>
      </c>
      <c r="J201" s="183"/>
    </row>
    <row r="202" spans="2:12" ht="28.5" customHeight="1" x14ac:dyDescent="0.3">
      <c r="B202" s="271"/>
      <c r="C202" s="278"/>
      <c r="D202" s="279"/>
      <c r="E202" s="42"/>
      <c r="F202" s="42"/>
      <c r="G202" s="42"/>
    </row>
    <row r="203" spans="2:12" ht="28.5" customHeight="1" x14ac:dyDescent="0.3">
      <c r="B203" s="271"/>
      <c r="C203" s="96" t="s">
        <v>405</v>
      </c>
      <c r="D203" s="97">
        <f>SUM(D176:F177)*1.07</f>
        <v>192600</v>
      </c>
      <c r="E203" s="43"/>
      <c r="F203" s="43"/>
      <c r="G203" s="43"/>
    </row>
    <row r="204" spans="2:12" ht="23.25" customHeight="1" x14ac:dyDescent="0.3">
      <c r="B204" s="271"/>
      <c r="C204" s="96" t="s">
        <v>354</v>
      </c>
      <c r="D204" s="153">
        <f>D203/G190</f>
        <v>8.9507707608155143E-2</v>
      </c>
      <c r="E204" s="43"/>
      <c r="F204" s="43"/>
      <c r="G204" s="43"/>
    </row>
    <row r="205" spans="2:12" ht="66.75" customHeight="1" thickBot="1" x14ac:dyDescent="0.35">
      <c r="B205" s="271"/>
      <c r="C205" s="276" t="s">
        <v>395</v>
      </c>
      <c r="D205" s="277"/>
      <c r="E205" s="34"/>
      <c r="F205" s="34"/>
      <c r="G205" s="34"/>
      <c r="I205" s="162"/>
    </row>
    <row r="206" spans="2:12" ht="55.5" customHeight="1" x14ac:dyDescent="0.3">
      <c r="B206" s="271"/>
      <c r="L206" s="38"/>
    </row>
    <row r="207" spans="2:12" ht="42.75" customHeight="1" x14ac:dyDescent="0.3">
      <c r="B207" s="271"/>
    </row>
    <row r="208" spans="2:12" ht="21.75" customHeight="1" x14ac:dyDescent="0.3">
      <c r="B208" s="271"/>
    </row>
    <row r="209" spans="2:2" ht="21.75" customHeight="1" x14ac:dyDescent="0.3">
      <c r="B209" s="271"/>
    </row>
    <row r="210" spans="2:2" ht="23.25" customHeight="1" x14ac:dyDescent="0.3">
      <c r="B210" s="271"/>
    </row>
    <row r="211" spans="2:2" ht="23.25" customHeight="1" x14ac:dyDescent="0.3"/>
    <row r="212" spans="2:2" ht="21.75" customHeight="1" x14ac:dyDescent="0.3"/>
    <row r="213" spans="2:2" ht="16.5" customHeight="1" x14ac:dyDescent="0.3"/>
    <row r="214" spans="2:2" ht="29.25" customHeight="1" x14ac:dyDescent="0.3"/>
    <row r="215" spans="2:2" ht="24.75" customHeight="1" x14ac:dyDescent="0.3"/>
    <row r="216" spans="2:2" ht="33" customHeight="1" x14ac:dyDescent="0.3"/>
    <row r="218" spans="2:2" ht="15" customHeight="1" x14ac:dyDescent="0.3"/>
    <row r="219" spans="2:2" ht="25.5" customHeight="1" x14ac:dyDescent="0.3"/>
    <row r="270" spans="1:1" x14ac:dyDescent="0.3">
      <c r="A270" s="37" t="s">
        <v>402</v>
      </c>
    </row>
  </sheetData>
  <sheetProtection sheet="1" formatCells="0" formatColumns="0" formatRows="0"/>
  <mergeCells count="27">
    <mergeCell ref="C100:K100"/>
    <mergeCell ref="C110:K110"/>
    <mergeCell ref="C131:K131"/>
    <mergeCell ref="C120:K120"/>
    <mergeCell ref="C142:K142"/>
    <mergeCell ref="C132:K132"/>
    <mergeCell ref="C58:K58"/>
    <mergeCell ref="C68:K68"/>
    <mergeCell ref="C78:K78"/>
    <mergeCell ref="C89:K89"/>
    <mergeCell ref="C90:K90"/>
    <mergeCell ref="C36:K36"/>
    <mergeCell ref="C5:K5"/>
    <mergeCell ref="C47:K47"/>
    <mergeCell ref="C48:K48"/>
    <mergeCell ref="B1:E1"/>
    <mergeCell ref="B2:H2"/>
    <mergeCell ref="C16:K16"/>
    <mergeCell ref="C6:K6"/>
    <mergeCell ref="C26:K26"/>
    <mergeCell ref="C152:K152"/>
    <mergeCell ref="C162:K162"/>
    <mergeCell ref="B196:B210"/>
    <mergeCell ref="C193:H193"/>
    <mergeCell ref="C205:D205"/>
    <mergeCell ref="C202:D202"/>
    <mergeCell ref="C186:G186"/>
  </mergeCells>
  <conditionalFormatting sqref="D201">
    <cfRule type="cellIs" dxfId="29" priority="46" operator="lessThan">
      <formula>0.15</formula>
    </cfRule>
  </conditionalFormatting>
  <conditionalFormatting sqref="D204">
    <cfRule type="cellIs" dxfId="28" priority="44" operator="lessThan">
      <formula>0.05</formula>
    </cfRule>
  </conditionalFormatting>
  <conditionalFormatting sqref="H198:J198">
    <cfRule type="cellIs" dxfId="27" priority="1" operator="greaterThan">
      <formula>1</formula>
    </cfRule>
  </conditionalFormatting>
  <dataValidations xWindow="431" yWindow="475" count="6">
    <dataValidation allowBlank="1" showInputMessage="1" showErrorMessage="1" prompt="% Towards Gender Equality and Women's Empowerment Must be Higher than 15%_x000a_" sqref="F201:G201" xr:uid="{E72508C7-C8DD-46A5-878C-E4FA07CAB6AF}"/>
    <dataValidation allowBlank="1" showInputMessage="1" showErrorMessage="1" prompt="M&amp;E Budget Cannot be Less than 5%_x000a_" sqref="E204:G204" xr:uid="{53928C0A-D548-4B6B-97FC-07D38B0E5FA7}"/>
    <dataValidation allowBlank="1" showInputMessage="1" showErrorMessage="1" prompt="Insert *text* description of Outcome here" sqref="C5:K5 C47:K47 C89:K89 C131:K131" xr:uid="{89ACADD6-F982-42D9-AC8D-CCF9750605B2}"/>
    <dataValidation allowBlank="1" showInputMessage="1" showErrorMessage="1" prompt="Insert *text* description of Output here" sqref="C6 C16 C26 C36 C48 C58 C68 C78 C90 C100 C110 C120 C132 C142 C152 C162" xr:uid="{31AC9CA6-D499-4711-A99F-BECD0A64F3A8}"/>
    <dataValidation allowBlank="1" showInputMessage="1" showErrorMessage="1" prompt="Insert *text* description of Activity here" sqref="C7 C17 C27 C37 C49 C59 C69 C79 C91 C101 C111 C121 C133 C143 C153 C163" xr:uid="{E7A390F5-03DD-4A67-B842-17326B4F2DA4}"/>
    <dataValidation allowBlank="1" showErrorMessage="1" prompt="% Towards Gender Equality and Women's Empowerment Must be Higher than 15%_x000a_" sqref="D203:G203 D201" xr:uid="{8C6643DA-1D03-44FB-AC1F-C4CB706ED3AA}"/>
  </dataValidations>
  <pageMargins left="0.7" right="0.7" top="0.75" bottom="0.75" header="0.3" footer="0.3"/>
  <pageSetup scale="74" orientation="landscape" r:id="rId1"/>
  <rowBreaks count="1" manualBreakCount="1">
    <brk id="5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89B91-DE06-467F-8EA8-3D1E1CFD21DE}">
  <sheetPr>
    <tabColor theme="0"/>
  </sheetPr>
  <dimension ref="B1:N244"/>
  <sheetViews>
    <sheetView showGridLines="0" showZeros="0" zoomScale="80" zoomScaleNormal="80" workbookViewId="0">
      <pane ySplit="4" topLeftCell="A5" activePane="bottomLeft" state="frozen"/>
      <selection pane="bottomLeft" activeCell="D198" sqref="D198"/>
    </sheetView>
  </sheetViews>
  <sheetFormatPr baseColWidth="10" defaultColWidth="9.21875" defaultRowHeight="15.6" x14ac:dyDescent="0.3"/>
  <cols>
    <col min="1" max="1" width="4.44140625" style="52" customWidth="1"/>
    <col min="2" max="2" width="3.21875" style="52" customWidth="1"/>
    <col min="3" max="3" width="51.44140625" style="52" customWidth="1"/>
    <col min="4" max="4" width="34.21875" style="53" customWidth="1"/>
    <col min="5" max="5" width="35" style="53" customWidth="1"/>
    <col min="6" max="6" width="34" style="53" customWidth="1"/>
    <col min="7" max="7" width="25.77734375" style="52" customWidth="1"/>
    <col min="8" max="8" width="21.44140625" style="52" customWidth="1"/>
    <col min="9" max="9" width="16.77734375" style="52" customWidth="1"/>
    <col min="10" max="10" width="19.44140625" style="52" customWidth="1"/>
    <col min="11" max="11" width="19" style="52" customWidth="1"/>
    <col min="12" max="12" width="26" style="52" customWidth="1"/>
    <col min="13" max="13" width="21.21875" style="52" customWidth="1"/>
    <col min="14" max="14" width="7" style="52" customWidth="1"/>
    <col min="15" max="15" width="24.21875" style="52" customWidth="1"/>
    <col min="16" max="16" width="26.44140625" style="52" customWidth="1"/>
    <col min="17" max="17" width="30.21875" style="52" customWidth="1"/>
    <col min="18" max="18" width="33" style="52" customWidth="1"/>
    <col min="19" max="20" width="22.77734375" style="52" customWidth="1"/>
    <col min="21" max="21" width="23.44140625" style="52" customWidth="1"/>
    <col min="22" max="22" width="32.21875" style="52" customWidth="1"/>
    <col min="23" max="23" width="9.21875" style="52"/>
    <col min="24" max="24" width="17.77734375" style="52" customWidth="1"/>
    <col min="25" max="25" width="26.44140625" style="52" customWidth="1"/>
    <col min="26" max="26" width="22.44140625" style="52" customWidth="1"/>
    <col min="27" max="27" width="29.77734375" style="52" customWidth="1"/>
    <col min="28" max="28" width="23.44140625" style="52" customWidth="1"/>
    <col min="29" max="29" width="18.44140625" style="52" customWidth="1"/>
    <col min="30" max="30" width="17.44140625" style="52" customWidth="1"/>
    <col min="31" max="31" width="25.21875" style="52" customWidth="1"/>
    <col min="32" max="16384" width="9.21875" style="52"/>
  </cols>
  <sheetData>
    <row r="1" spans="2:13" ht="33.75" customHeight="1" x14ac:dyDescent="0.85">
      <c r="C1" s="268" t="s">
        <v>339</v>
      </c>
      <c r="D1" s="268"/>
      <c r="E1" s="268"/>
      <c r="F1" s="268"/>
      <c r="G1" s="35"/>
      <c r="H1" s="36"/>
      <c r="I1" s="36"/>
      <c r="L1" s="22"/>
      <c r="M1" s="5"/>
    </row>
    <row r="2" spans="2:13" ht="25.5" customHeight="1" x14ac:dyDescent="0.35">
      <c r="C2" s="296" t="s">
        <v>396</v>
      </c>
      <c r="D2" s="296"/>
      <c r="E2" s="296"/>
      <c r="F2" s="296"/>
      <c r="L2" s="22"/>
      <c r="M2" s="5"/>
    </row>
    <row r="3" spans="2:13" ht="9.75" customHeight="1" x14ac:dyDescent="0.3">
      <c r="C3" s="46"/>
      <c r="D3" s="46"/>
      <c r="E3" s="46"/>
      <c r="F3" s="46"/>
      <c r="L3" s="22"/>
      <c r="M3" s="5"/>
    </row>
    <row r="4" spans="2:13" ht="33.75" customHeight="1" x14ac:dyDescent="0.3">
      <c r="C4" s="46"/>
      <c r="D4" s="184" t="str">
        <f>'1) Tableau budgétaire 1'!D4</f>
        <v>Organisation recipiendiaire 1 (budget en USD)</v>
      </c>
      <c r="E4" s="184" t="str">
        <f>'1) Tableau budgétaire 1'!E4</f>
        <v>Organisation recipiendiaire 2 (budget en USD)</v>
      </c>
      <c r="F4" s="184" t="str">
        <f>'1) Tableau budgétaire 1'!F4</f>
        <v>Organisation recipiendiaire 3 (budget en USD)</v>
      </c>
      <c r="G4" s="177" t="s">
        <v>11</v>
      </c>
      <c r="L4" s="22"/>
      <c r="M4" s="5"/>
    </row>
    <row r="5" spans="2:13" ht="24" customHeight="1" x14ac:dyDescent="0.3">
      <c r="B5" s="293" t="s">
        <v>356</v>
      </c>
      <c r="C5" s="294"/>
      <c r="D5" s="294"/>
      <c r="E5" s="294"/>
      <c r="F5" s="294"/>
      <c r="G5" s="295"/>
      <c r="L5" s="22"/>
      <c r="M5" s="5"/>
    </row>
    <row r="6" spans="2:13" ht="22.5" customHeight="1" x14ac:dyDescent="0.3">
      <c r="C6" s="293" t="s">
        <v>357</v>
      </c>
      <c r="D6" s="294"/>
      <c r="E6" s="294"/>
      <c r="F6" s="294"/>
      <c r="G6" s="295"/>
      <c r="L6" s="22"/>
      <c r="M6" s="5"/>
    </row>
    <row r="7" spans="2:13" ht="24.75" customHeight="1" thickBot="1" x14ac:dyDescent="0.35">
      <c r="C7" s="62" t="s">
        <v>358</v>
      </c>
      <c r="D7" s="63">
        <f>'1) Tableau budgétaire 1'!D15</f>
        <v>105000</v>
      </c>
      <c r="E7" s="63">
        <f>'1) Tableau budgétaire 1'!E15</f>
        <v>105000</v>
      </c>
      <c r="F7" s="63">
        <f>'1) Tableau budgétaire 1'!F15</f>
        <v>30000</v>
      </c>
      <c r="G7" s="64">
        <f>SUM(D7:F7)</f>
        <v>240000</v>
      </c>
      <c r="L7" s="22"/>
      <c r="M7" s="5"/>
    </row>
    <row r="8" spans="2:13" ht="21.75" customHeight="1" x14ac:dyDescent="0.3">
      <c r="C8" s="60" t="s">
        <v>359</v>
      </c>
      <c r="D8" s="83"/>
      <c r="E8" s="84"/>
      <c r="F8" s="84"/>
      <c r="G8" s="61">
        <f t="shared" ref="G8:G15" si="0">SUM(D8:F8)</f>
        <v>0</v>
      </c>
    </row>
    <row r="9" spans="2:13" x14ac:dyDescent="0.3">
      <c r="C9" s="50" t="s">
        <v>360</v>
      </c>
      <c r="D9" s="85"/>
      <c r="E9" s="19"/>
      <c r="F9" s="19"/>
      <c r="G9" s="59">
        <f t="shared" si="0"/>
        <v>0</v>
      </c>
    </row>
    <row r="10" spans="2:13" ht="15.75" customHeight="1" x14ac:dyDescent="0.3">
      <c r="C10" s="50" t="s">
        <v>361</v>
      </c>
      <c r="D10" s="85"/>
      <c r="E10" s="85"/>
      <c r="F10" s="85"/>
      <c r="G10" s="59">
        <f t="shared" si="0"/>
        <v>0</v>
      </c>
    </row>
    <row r="11" spans="2:13" x14ac:dyDescent="0.3">
      <c r="C11" s="51" t="s">
        <v>362</v>
      </c>
      <c r="D11" s="85"/>
      <c r="E11" s="85"/>
      <c r="F11" s="85"/>
      <c r="G11" s="59">
        <f t="shared" si="0"/>
        <v>0</v>
      </c>
    </row>
    <row r="12" spans="2:13" x14ac:dyDescent="0.3">
      <c r="C12" s="50" t="s">
        <v>363</v>
      </c>
      <c r="D12" s="85"/>
      <c r="E12" s="85"/>
      <c r="F12" s="85"/>
      <c r="G12" s="59">
        <f t="shared" si="0"/>
        <v>0</v>
      </c>
    </row>
    <row r="13" spans="2:13" ht="21.75" customHeight="1" x14ac:dyDescent="0.3">
      <c r="C13" s="50" t="s">
        <v>364</v>
      </c>
      <c r="D13" s="85"/>
      <c r="E13" s="85"/>
      <c r="F13" s="85"/>
      <c r="G13" s="59">
        <f t="shared" si="0"/>
        <v>0</v>
      </c>
    </row>
    <row r="14" spans="2:13" ht="36.75" customHeight="1" x14ac:dyDescent="0.3">
      <c r="C14" s="50" t="s">
        <v>365</v>
      </c>
      <c r="D14" s="85"/>
      <c r="E14" s="85"/>
      <c r="F14" s="85"/>
      <c r="G14" s="59">
        <f t="shared" si="0"/>
        <v>0</v>
      </c>
    </row>
    <row r="15" spans="2:13" ht="15.75" customHeight="1" x14ac:dyDescent="0.3">
      <c r="C15" s="54" t="s">
        <v>14</v>
      </c>
      <c r="D15" s="65">
        <f>SUM(D8:D14)</f>
        <v>0</v>
      </c>
      <c r="E15" s="65">
        <f>SUM(E8:E14)</f>
        <v>0</v>
      </c>
      <c r="F15" s="65">
        <f>SUM(F8:F14)</f>
        <v>0</v>
      </c>
      <c r="G15" s="115">
        <f t="shared" si="0"/>
        <v>0</v>
      </c>
    </row>
    <row r="16" spans="2:13" s="53" customFormat="1" x14ac:dyDescent="0.3">
      <c r="C16" s="66"/>
      <c r="D16" s="67"/>
      <c r="E16" s="67"/>
      <c r="F16" s="67"/>
      <c r="G16" s="116"/>
    </row>
    <row r="17" spans="3:7" x14ac:dyDescent="0.3">
      <c r="C17" s="293" t="s">
        <v>366</v>
      </c>
      <c r="D17" s="294"/>
      <c r="E17" s="294"/>
      <c r="F17" s="294"/>
      <c r="G17" s="295"/>
    </row>
    <row r="18" spans="3:7" ht="27" customHeight="1" thickBot="1" x14ac:dyDescent="0.35">
      <c r="C18" s="62" t="s">
        <v>367</v>
      </c>
      <c r="D18" s="63">
        <f>'1) Tableau budgétaire 1'!D25</f>
        <v>180000</v>
      </c>
      <c r="E18" s="63">
        <f>'1) Tableau budgétaire 1'!E25</f>
        <v>35000</v>
      </c>
      <c r="F18" s="63">
        <f>'1) Tableau budgétaire 1'!F25</f>
        <v>55000</v>
      </c>
      <c r="G18" s="64">
        <f t="shared" ref="G18:G26" si="1">SUM(D18:F18)</f>
        <v>270000</v>
      </c>
    </row>
    <row r="19" spans="3:7" x14ac:dyDescent="0.3">
      <c r="C19" s="60" t="s">
        <v>359</v>
      </c>
      <c r="D19" s="83"/>
      <c r="E19" s="84"/>
      <c r="F19" s="84"/>
      <c r="G19" s="61">
        <f t="shared" si="1"/>
        <v>0</v>
      </c>
    </row>
    <row r="20" spans="3:7" x14ac:dyDescent="0.3">
      <c r="C20" s="50" t="s">
        <v>360</v>
      </c>
      <c r="D20" s="85"/>
      <c r="E20" s="19"/>
      <c r="F20" s="19"/>
      <c r="G20" s="59">
        <f t="shared" si="1"/>
        <v>0</v>
      </c>
    </row>
    <row r="21" spans="3:7" ht="31.2" x14ac:dyDescent="0.3">
      <c r="C21" s="50" t="s">
        <v>361</v>
      </c>
      <c r="D21" s="85"/>
      <c r="E21" s="85"/>
      <c r="F21" s="85"/>
      <c r="G21" s="59">
        <f t="shared" si="1"/>
        <v>0</v>
      </c>
    </row>
    <row r="22" spans="3:7" x14ac:dyDescent="0.3">
      <c r="C22" s="51" t="s">
        <v>362</v>
      </c>
      <c r="D22" s="85"/>
      <c r="E22" s="85"/>
      <c r="F22" s="85"/>
      <c r="G22" s="59">
        <f t="shared" si="1"/>
        <v>0</v>
      </c>
    </row>
    <row r="23" spans="3:7" x14ac:dyDescent="0.3">
      <c r="C23" s="50" t="s">
        <v>363</v>
      </c>
      <c r="D23" s="85"/>
      <c r="E23" s="85"/>
      <c r="F23" s="85"/>
      <c r="G23" s="59">
        <f t="shared" si="1"/>
        <v>0</v>
      </c>
    </row>
    <row r="24" spans="3:7" x14ac:dyDescent="0.3">
      <c r="C24" s="50" t="s">
        <v>364</v>
      </c>
      <c r="D24" s="85"/>
      <c r="E24" s="85"/>
      <c r="F24" s="85"/>
      <c r="G24" s="59">
        <f t="shared" si="1"/>
        <v>0</v>
      </c>
    </row>
    <row r="25" spans="3:7" ht="31.2" x14ac:dyDescent="0.3">
      <c r="C25" s="50" t="s">
        <v>365</v>
      </c>
      <c r="D25" s="85"/>
      <c r="E25" s="85"/>
      <c r="F25" s="85"/>
      <c r="G25" s="59">
        <f t="shared" si="1"/>
        <v>0</v>
      </c>
    </row>
    <row r="26" spans="3:7" x14ac:dyDescent="0.3">
      <c r="C26" s="54" t="s">
        <v>14</v>
      </c>
      <c r="D26" s="65">
        <f>SUM(D19:D25)</f>
        <v>0</v>
      </c>
      <c r="E26" s="65">
        <f>SUM(E19:E25)</f>
        <v>0</v>
      </c>
      <c r="F26" s="65">
        <f>SUM(F19:F25)</f>
        <v>0</v>
      </c>
      <c r="G26" s="59">
        <f t="shared" si="1"/>
        <v>0</v>
      </c>
    </row>
    <row r="27" spans="3:7" s="53" customFormat="1" x14ac:dyDescent="0.3">
      <c r="C27" s="66"/>
      <c r="D27" s="67"/>
      <c r="E27" s="67"/>
      <c r="F27" s="67"/>
      <c r="G27" s="68"/>
    </row>
    <row r="28" spans="3:7" x14ac:dyDescent="0.3">
      <c r="C28" s="293" t="s">
        <v>368</v>
      </c>
      <c r="D28" s="294"/>
      <c r="E28" s="294"/>
      <c r="F28" s="294"/>
      <c r="G28" s="295"/>
    </row>
    <row r="29" spans="3:7" ht="21.75" customHeight="1" thickBot="1" x14ac:dyDescent="0.35">
      <c r="C29" s="62" t="s">
        <v>369</v>
      </c>
      <c r="D29" s="63">
        <f>'1) Tableau budgétaire 1'!D35</f>
        <v>0</v>
      </c>
      <c r="E29" s="63">
        <f>'1) Tableau budgétaire 1'!E35</f>
        <v>157000</v>
      </c>
      <c r="F29" s="63">
        <f>'1) Tableau budgétaire 1'!F35</f>
        <v>0</v>
      </c>
      <c r="G29" s="64">
        <f t="shared" ref="G29:G37" si="2">SUM(D29:F29)</f>
        <v>157000</v>
      </c>
    </row>
    <row r="30" spans="3:7" x14ac:dyDescent="0.3">
      <c r="C30" s="60" t="s">
        <v>359</v>
      </c>
      <c r="D30" s="83"/>
      <c r="E30" s="84"/>
      <c r="F30" s="84"/>
      <c r="G30" s="61">
        <f t="shared" si="2"/>
        <v>0</v>
      </c>
    </row>
    <row r="31" spans="3:7" s="53" customFormat="1" ht="15.75" customHeight="1" x14ac:dyDescent="0.3">
      <c r="C31" s="50" t="s">
        <v>360</v>
      </c>
      <c r="D31" s="85"/>
      <c r="E31" s="19"/>
      <c r="F31" s="19"/>
      <c r="G31" s="59">
        <f t="shared" si="2"/>
        <v>0</v>
      </c>
    </row>
    <row r="32" spans="3:7" s="53" customFormat="1" ht="31.2" x14ac:dyDescent="0.3">
      <c r="C32" s="50" t="s">
        <v>361</v>
      </c>
      <c r="D32" s="85"/>
      <c r="E32" s="85"/>
      <c r="F32" s="85"/>
      <c r="G32" s="59">
        <f t="shared" si="2"/>
        <v>0</v>
      </c>
    </row>
    <row r="33" spans="3:7" s="53" customFormat="1" x14ac:dyDescent="0.3">
      <c r="C33" s="51" t="s">
        <v>362</v>
      </c>
      <c r="D33" s="85">
        <v>0</v>
      </c>
      <c r="E33" s="85"/>
      <c r="F33" s="85"/>
      <c r="G33" s="59">
        <f t="shared" si="2"/>
        <v>0</v>
      </c>
    </row>
    <row r="34" spans="3:7" x14ac:dyDescent="0.3">
      <c r="C34" s="50" t="s">
        <v>363</v>
      </c>
      <c r="D34" s="85">
        <v>0</v>
      </c>
      <c r="E34" s="85"/>
      <c r="F34" s="85"/>
      <c r="G34" s="59">
        <f t="shared" si="2"/>
        <v>0</v>
      </c>
    </row>
    <row r="35" spans="3:7" x14ac:dyDescent="0.3">
      <c r="C35" s="50" t="s">
        <v>364</v>
      </c>
      <c r="D35" s="85"/>
      <c r="E35" s="85"/>
      <c r="F35" s="85"/>
      <c r="G35" s="59">
        <f t="shared" si="2"/>
        <v>0</v>
      </c>
    </row>
    <row r="36" spans="3:7" ht="31.2" x14ac:dyDescent="0.3">
      <c r="C36" s="50" t="s">
        <v>365</v>
      </c>
      <c r="D36" s="85"/>
      <c r="E36" s="85"/>
      <c r="F36" s="85"/>
      <c r="G36" s="59">
        <f t="shared" si="2"/>
        <v>0</v>
      </c>
    </row>
    <row r="37" spans="3:7" x14ac:dyDescent="0.3">
      <c r="C37" s="127" t="s">
        <v>14</v>
      </c>
      <c r="D37" s="128">
        <f>SUM(D30:D36)</f>
        <v>0</v>
      </c>
      <c r="E37" s="128">
        <f>SUM(E30:E36)</f>
        <v>0</v>
      </c>
      <c r="F37" s="128">
        <f>SUM(F30:F36)</f>
        <v>0</v>
      </c>
      <c r="G37" s="129">
        <f t="shared" si="2"/>
        <v>0</v>
      </c>
    </row>
    <row r="38" spans="3:7" x14ac:dyDescent="0.3">
      <c r="C38" s="130"/>
      <c r="D38" s="131"/>
      <c r="E38" s="131"/>
      <c r="F38" s="131"/>
      <c r="G38" s="132"/>
    </row>
    <row r="39" spans="3:7" s="53" customFormat="1" x14ac:dyDescent="0.3">
      <c r="C39" s="297" t="s">
        <v>370</v>
      </c>
      <c r="D39" s="298"/>
      <c r="E39" s="298"/>
      <c r="F39" s="298"/>
      <c r="G39" s="299"/>
    </row>
    <row r="40" spans="3:7" ht="20.25" customHeight="1" thickBot="1" x14ac:dyDescent="0.35">
      <c r="C40" s="62" t="s">
        <v>371</v>
      </c>
      <c r="D40" s="63">
        <f>'1) Tableau budgétaire 1'!D45</f>
        <v>50000</v>
      </c>
      <c r="E40" s="63">
        <f>'1) Tableau budgétaire 1'!E45</f>
        <v>40000</v>
      </c>
      <c r="F40" s="63">
        <f>'1) Tableau budgétaire 1'!F45</f>
        <v>20000</v>
      </c>
      <c r="G40" s="64">
        <f t="shared" ref="G40:G48" si="3">SUM(D40:F40)</f>
        <v>110000</v>
      </c>
    </row>
    <row r="41" spans="3:7" x14ac:dyDescent="0.3">
      <c r="C41" s="60" t="s">
        <v>359</v>
      </c>
      <c r="D41" s="83"/>
      <c r="E41" s="84"/>
      <c r="F41" s="84"/>
      <c r="G41" s="61">
        <f t="shared" si="3"/>
        <v>0</v>
      </c>
    </row>
    <row r="42" spans="3:7" ht="15.75" customHeight="1" x14ac:dyDescent="0.3">
      <c r="C42" s="50" t="s">
        <v>360</v>
      </c>
      <c r="D42" s="85"/>
      <c r="E42" s="19"/>
      <c r="F42" s="19"/>
      <c r="G42" s="59">
        <f t="shared" si="3"/>
        <v>0</v>
      </c>
    </row>
    <row r="43" spans="3:7" ht="32.25" customHeight="1" x14ac:dyDescent="0.3">
      <c r="C43" s="50" t="s">
        <v>361</v>
      </c>
      <c r="D43" s="85"/>
      <c r="E43" s="85"/>
      <c r="F43" s="85"/>
      <c r="G43" s="59">
        <f t="shared" si="3"/>
        <v>0</v>
      </c>
    </row>
    <row r="44" spans="3:7" s="53" customFormat="1" x14ac:dyDescent="0.3">
      <c r="C44" s="51" t="s">
        <v>362</v>
      </c>
      <c r="D44" s="85"/>
      <c r="E44" s="85"/>
      <c r="F44" s="85"/>
      <c r="G44" s="59">
        <f t="shared" si="3"/>
        <v>0</v>
      </c>
    </row>
    <row r="45" spans="3:7" x14ac:dyDescent="0.3">
      <c r="C45" s="50" t="s">
        <v>363</v>
      </c>
      <c r="D45" s="85"/>
      <c r="E45" s="85"/>
      <c r="F45" s="85"/>
      <c r="G45" s="59">
        <f t="shared" si="3"/>
        <v>0</v>
      </c>
    </row>
    <row r="46" spans="3:7" x14ac:dyDescent="0.3">
      <c r="C46" s="50" t="s">
        <v>364</v>
      </c>
      <c r="D46" s="85"/>
      <c r="E46" s="85"/>
      <c r="F46" s="85"/>
      <c r="G46" s="59">
        <f t="shared" si="3"/>
        <v>0</v>
      </c>
    </row>
    <row r="47" spans="3:7" ht="31.2" x14ac:dyDescent="0.3">
      <c r="C47" s="50" t="s">
        <v>365</v>
      </c>
      <c r="D47" s="85"/>
      <c r="E47" s="85"/>
      <c r="F47" s="85"/>
      <c r="G47" s="59">
        <f t="shared" si="3"/>
        <v>0</v>
      </c>
    </row>
    <row r="48" spans="3:7" ht="21" customHeight="1" x14ac:dyDescent="0.3">
      <c r="C48" s="54" t="s">
        <v>14</v>
      </c>
      <c r="D48" s="65">
        <f>SUM(D41:D47)</f>
        <v>0</v>
      </c>
      <c r="E48" s="65">
        <f>SUM(E41:E47)</f>
        <v>0</v>
      </c>
      <c r="F48" s="65">
        <f>SUM(F41:F47)</f>
        <v>0</v>
      </c>
      <c r="G48" s="59">
        <f t="shared" si="3"/>
        <v>0</v>
      </c>
    </row>
    <row r="49" spans="2:7" s="53" customFormat="1" ht="22.5" customHeight="1" x14ac:dyDescent="0.3">
      <c r="C49" s="69"/>
      <c r="D49" s="67"/>
      <c r="E49" s="67"/>
      <c r="F49" s="67"/>
      <c r="G49" s="68"/>
    </row>
    <row r="50" spans="2:7" x14ac:dyDescent="0.3">
      <c r="B50" s="293" t="s">
        <v>372</v>
      </c>
      <c r="C50" s="294"/>
      <c r="D50" s="294"/>
      <c r="E50" s="294"/>
      <c r="F50" s="294"/>
      <c r="G50" s="295"/>
    </row>
    <row r="51" spans="2:7" x14ac:dyDescent="0.3">
      <c r="C51" s="293" t="s">
        <v>225</v>
      </c>
      <c r="D51" s="294"/>
      <c r="E51" s="294"/>
      <c r="F51" s="294"/>
      <c r="G51" s="295"/>
    </row>
    <row r="52" spans="2:7" ht="24" customHeight="1" thickBot="1" x14ac:dyDescent="0.35">
      <c r="C52" s="62" t="s">
        <v>373</v>
      </c>
      <c r="D52" s="63">
        <f>'1) Tableau budgétaire 1'!D57</f>
        <v>55000</v>
      </c>
      <c r="E52" s="63">
        <f>'1) Tableau budgétaire 1'!E57</f>
        <v>60000</v>
      </c>
      <c r="F52" s="63">
        <f>'1) Tableau budgétaire 1'!F57</f>
        <v>65000</v>
      </c>
      <c r="G52" s="64">
        <f>SUM(D52:F52)</f>
        <v>180000</v>
      </c>
    </row>
    <row r="53" spans="2:7" ht="15.75" customHeight="1" x14ac:dyDescent="0.3">
      <c r="C53" s="60" t="s">
        <v>359</v>
      </c>
      <c r="D53" s="83"/>
      <c r="E53" s="84"/>
      <c r="F53" s="84"/>
      <c r="G53" s="61">
        <f t="shared" ref="G53:G60" si="4">SUM(D53:F53)</f>
        <v>0</v>
      </c>
    </row>
    <row r="54" spans="2:7" ht="15.75" customHeight="1" x14ac:dyDescent="0.3">
      <c r="C54" s="50" t="s">
        <v>360</v>
      </c>
      <c r="D54" s="85"/>
      <c r="E54" s="19"/>
      <c r="F54" s="19"/>
      <c r="G54" s="59">
        <f t="shared" si="4"/>
        <v>0</v>
      </c>
    </row>
    <row r="55" spans="2:7" ht="15.75" customHeight="1" x14ac:dyDescent="0.3">
      <c r="C55" s="50" t="s">
        <v>361</v>
      </c>
      <c r="D55" s="85"/>
      <c r="E55" s="85"/>
      <c r="F55" s="85"/>
      <c r="G55" s="59">
        <f t="shared" si="4"/>
        <v>0</v>
      </c>
    </row>
    <row r="56" spans="2:7" ht="18.75" customHeight="1" x14ac:dyDescent="0.3">
      <c r="C56" s="51" t="s">
        <v>362</v>
      </c>
      <c r="D56" s="85"/>
      <c r="E56" s="85"/>
      <c r="F56" s="85"/>
      <c r="G56" s="59">
        <f t="shared" si="4"/>
        <v>0</v>
      </c>
    </row>
    <row r="57" spans="2:7" x14ac:dyDescent="0.3">
      <c r="C57" s="50" t="s">
        <v>363</v>
      </c>
      <c r="D57" s="85"/>
      <c r="E57" s="85"/>
      <c r="F57" s="85"/>
      <c r="G57" s="59">
        <f t="shared" si="4"/>
        <v>0</v>
      </c>
    </row>
    <row r="58" spans="2:7" s="53" customFormat="1" ht="21.75" customHeight="1" x14ac:dyDescent="0.3">
      <c r="B58" s="52"/>
      <c r="C58" s="50" t="s">
        <v>364</v>
      </c>
      <c r="D58" s="85"/>
      <c r="E58" s="85"/>
      <c r="F58" s="85"/>
      <c r="G58" s="59">
        <f t="shared" si="4"/>
        <v>0</v>
      </c>
    </row>
    <row r="59" spans="2:7" s="53" customFormat="1" ht="31.2" x14ac:dyDescent="0.3">
      <c r="B59" s="52"/>
      <c r="C59" s="50" t="s">
        <v>365</v>
      </c>
      <c r="D59" s="85"/>
      <c r="E59" s="85"/>
      <c r="F59" s="85"/>
      <c r="G59" s="59">
        <f t="shared" si="4"/>
        <v>0</v>
      </c>
    </row>
    <row r="60" spans="2:7" x14ac:dyDescent="0.3">
      <c r="C60" s="54" t="s">
        <v>14</v>
      </c>
      <c r="D60" s="65">
        <f>SUM(D53:D59)</f>
        <v>0</v>
      </c>
      <c r="E60" s="65">
        <f>SUM(E53:E59)</f>
        <v>0</v>
      </c>
      <c r="F60" s="65">
        <f>SUM(F53:F59)</f>
        <v>0</v>
      </c>
      <c r="G60" s="59">
        <f t="shared" si="4"/>
        <v>0</v>
      </c>
    </row>
    <row r="61" spans="2:7" s="53" customFormat="1" x14ac:dyDescent="0.3">
      <c r="C61" s="66"/>
      <c r="D61" s="67"/>
      <c r="E61" s="67"/>
      <c r="F61" s="67"/>
      <c r="G61" s="68"/>
    </row>
    <row r="62" spans="2:7" x14ac:dyDescent="0.3">
      <c r="B62" s="53"/>
      <c r="C62" s="293" t="s">
        <v>234</v>
      </c>
      <c r="D62" s="294"/>
      <c r="E62" s="294"/>
      <c r="F62" s="294"/>
      <c r="G62" s="295"/>
    </row>
    <row r="63" spans="2:7" ht="21.75" customHeight="1" thickBot="1" x14ac:dyDescent="0.35">
      <c r="C63" s="62" t="s">
        <v>374</v>
      </c>
      <c r="D63" s="63">
        <f>'1) Tableau budgétaire 1'!D67</f>
        <v>0</v>
      </c>
      <c r="E63" s="63">
        <f>'1) Tableau budgétaire 1'!E67</f>
        <v>45000</v>
      </c>
      <c r="F63" s="63">
        <f>'1) Tableau budgétaire 1'!F67</f>
        <v>57000</v>
      </c>
      <c r="G63" s="64">
        <f t="shared" ref="G63:G71" si="5">SUM(D63:F63)</f>
        <v>102000</v>
      </c>
    </row>
    <row r="64" spans="2:7" ht="15.75" customHeight="1" x14ac:dyDescent="0.3">
      <c r="C64" s="60" t="s">
        <v>359</v>
      </c>
      <c r="D64" s="83"/>
      <c r="E64" s="84"/>
      <c r="F64" s="84"/>
      <c r="G64" s="61">
        <f t="shared" si="5"/>
        <v>0</v>
      </c>
    </row>
    <row r="65" spans="2:7" ht="15.75" customHeight="1" x14ac:dyDescent="0.3">
      <c r="C65" s="50" t="s">
        <v>360</v>
      </c>
      <c r="D65" s="85"/>
      <c r="E65" s="19"/>
      <c r="F65" s="19"/>
      <c r="G65" s="59">
        <f t="shared" si="5"/>
        <v>0</v>
      </c>
    </row>
    <row r="66" spans="2:7" ht="15.75" customHeight="1" x14ac:dyDescent="0.3">
      <c r="C66" s="50" t="s">
        <v>361</v>
      </c>
      <c r="D66" s="85"/>
      <c r="E66" s="85"/>
      <c r="F66" s="85"/>
      <c r="G66" s="59">
        <f t="shared" si="5"/>
        <v>0</v>
      </c>
    </row>
    <row r="67" spans="2:7" x14ac:dyDescent="0.3">
      <c r="C67" s="51" t="s">
        <v>362</v>
      </c>
      <c r="D67" s="85"/>
      <c r="E67" s="85"/>
      <c r="F67" s="85"/>
      <c r="G67" s="59">
        <f t="shared" si="5"/>
        <v>0</v>
      </c>
    </row>
    <row r="68" spans="2:7" x14ac:dyDescent="0.3">
      <c r="C68" s="50" t="s">
        <v>363</v>
      </c>
      <c r="D68" s="85"/>
      <c r="E68" s="85"/>
      <c r="F68" s="85"/>
      <c r="G68" s="59">
        <f t="shared" si="5"/>
        <v>0</v>
      </c>
    </row>
    <row r="69" spans="2:7" x14ac:dyDescent="0.3">
      <c r="C69" s="50" t="s">
        <v>364</v>
      </c>
      <c r="D69" s="85"/>
      <c r="E69" s="85"/>
      <c r="F69" s="85"/>
      <c r="G69" s="59">
        <f t="shared" si="5"/>
        <v>0</v>
      </c>
    </row>
    <row r="70" spans="2:7" ht="31.2" x14ac:dyDescent="0.3">
      <c r="C70" s="50" t="s">
        <v>365</v>
      </c>
      <c r="D70" s="85"/>
      <c r="E70" s="85"/>
      <c r="F70" s="85"/>
      <c r="G70" s="59">
        <f t="shared" si="5"/>
        <v>0</v>
      </c>
    </row>
    <row r="71" spans="2:7" x14ac:dyDescent="0.3">
      <c r="C71" s="54" t="s">
        <v>14</v>
      </c>
      <c r="D71" s="65">
        <f>SUM(D64:D70)</f>
        <v>0</v>
      </c>
      <c r="E71" s="65">
        <f>SUM(E64:E70)</f>
        <v>0</v>
      </c>
      <c r="F71" s="65">
        <f>SUM(F64:F70)</f>
        <v>0</v>
      </c>
      <c r="G71" s="59">
        <f t="shared" si="5"/>
        <v>0</v>
      </c>
    </row>
    <row r="72" spans="2:7" s="53" customFormat="1" x14ac:dyDescent="0.3">
      <c r="C72" s="66"/>
      <c r="D72" s="67"/>
      <c r="E72" s="67"/>
      <c r="F72" s="67"/>
      <c r="G72" s="68"/>
    </row>
    <row r="73" spans="2:7" x14ac:dyDescent="0.3">
      <c r="C73" s="293" t="s">
        <v>243</v>
      </c>
      <c r="D73" s="294"/>
      <c r="E73" s="294"/>
      <c r="F73" s="294"/>
      <c r="G73" s="295"/>
    </row>
    <row r="74" spans="2:7" ht="21.75" customHeight="1" thickBot="1" x14ac:dyDescent="0.35">
      <c r="B74" s="53"/>
      <c r="C74" s="62" t="s">
        <v>375</v>
      </c>
      <c r="D74" s="63">
        <f>'1) Tableau budgétaire 1'!D77</f>
        <v>0</v>
      </c>
      <c r="E74" s="63">
        <f>'1) Tableau budgétaire 1'!E77</f>
        <v>0</v>
      </c>
      <c r="F74" s="63">
        <f>'1) Tableau budgétaire 1'!F77</f>
        <v>0</v>
      </c>
      <c r="G74" s="64">
        <f t="shared" ref="G74:G82" si="6">SUM(D74:F74)</f>
        <v>0</v>
      </c>
    </row>
    <row r="75" spans="2:7" ht="18" customHeight="1" x14ac:dyDescent="0.3">
      <c r="C75" s="60" t="s">
        <v>359</v>
      </c>
      <c r="D75" s="83"/>
      <c r="E75" s="84"/>
      <c r="F75" s="84"/>
      <c r="G75" s="61">
        <f t="shared" si="6"/>
        <v>0</v>
      </c>
    </row>
    <row r="76" spans="2:7" ht="15.75" customHeight="1" x14ac:dyDescent="0.3">
      <c r="C76" s="50" t="s">
        <v>360</v>
      </c>
      <c r="D76" s="85"/>
      <c r="E76" s="19"/>
      <c r="F76" s="19"/>
      <c r="G76" s="59">
        <f t="shared" si="6"/>
        <v>0</v>
      </c>
    </row>
    <row r="77" spans="2:7" s="53" customFormat="1" ht="15.75" customHeight="1" x14ac:dyDescent="0.3">
      <c r="B77" s="52"/>
      <c r="C77" s="50" t="s">
        <v>361</v>
      </c>
      <c r="D77" s="85"/>
      <c r="E77" s="85"/>
      <c r="F77" s="85"/>
      <c r="G77" s="59">
        <f t="shared" si="6"/>
        <v>0</v>
      </c>
    </row>
    <row r="78" spans="2:7" x14ac:dyDescent="0.3">
      <c r="B78" s="53"/>
      <c r="C78" s="51" t="s">
        <v>362</v>
      </c>
      <c r="D78" s="85"/>
      <c r="E78" s="85"/>
      <c r="F78" s="85"/>
      <c r="G78" s="59">
        <f t="shared" si="6"/>
        <v>0</v>
      </c>
    </row>
    <row r="79" spans="2:7" x14ac:dyDescent="0.3">
      <c r="B79" s="53"/>
      <c r="C79" s="50" t="s">
        <v>363</v>
      </c>
      <c r="D79" s="85"/>
      <c r="E79" s="85"/>
      <c r="F79" s="85"/>
      <c r="G79" s="59">
        <f t="shared" si="6"/>
        <v>0</v>
      </c>
    </row>
    <row r="80" spans="2:7" x14ac:dyDescent="0.3">
      <c r="B80" s="53"/>
      <c r="C80" s="50" t="s">
        <v>364</v>
      </c>
      <c r="D80" s="85"/>
      <c r="E80" s="85"/>
      <c r="F80" s="85"/>
      <c r="G80" s="59">
        <f t="shared" si="6"/>
        <v>0</v>
      </c>
    </row>
    <row r="81" spans="2:7" ht="31.2" x14ac:dyDescent="0.3">
      <c r="C81" s="50" t="s">
        <v>365</v>
      </c>
      <c r="D81" s="85"/>
      <c r="E81" s="85"/>
      <c r="F81" s="85"/>
      <c r="G81" s="59">
        <f t="shared" si="6"/>
        <v>0</v>
      </c>
    </row>
    <row r="82" spans="2:7" x14ac:dyDescent="0.3">
      <c r="C82" s="54" t="s">
        <v>14</v>
      </c>
      <c r="D82" s="65">
        <f>SUM(D75:D81)</f>
        <v>0</v>
      </c>
      <c r="E82" s="65">
        <f>SUM(E75:E81)</f>
        <v>0</v>
      </c>
      <c r="F82" s="65">
        <f>SUM(F75:F81)</f>
        <v>0</v>
      </c>
      <c r="G82" s="59">
        <f t="shared" si="6"/>
        <v>0</v>
      </c>
    </row>
    <row r="83" spans="2:7" s="53" customFormat="1" x14ac:dyDescent="0.3">
      <c r="C83" s="66"/>
      <c r="D83" s="67"/>
      <c r="E83" s="67"/>
      <c r="F83" s="67"/>
      <c r="G83" s="68"/>
    </row>
    <row r="84" spans="2:7" x14ac:dyDescent="0.3">
      <c r="C84" s="293" t="s">
        <v>252</v>
      </c>
      <c r="D84" s="294"/>
      <c r="E84" s="294"/>
      <c r="F84" s="294"/>
      <c r="G84" s="295"/>
    </row>
    <row r="85" spans="2:7" ht="21.75" customHeight="1" thickBot="1" x14ac:dyDescent="0.35">
      <c r="C85" s="62" t="s">
        <v>376</v>
      </c>
      <c r="D85" s="63">
        <f>'1) Tableau budgétaire 1'!D87</f>
        <v>0</v>
      </c>
      <c r="E85" s="63">
        <f>'1) Tableau budgétaire 1'!E87</f>
        <v>0</v>
      </c>
      <c r="F85" s="63">
        <f>'1) Tableau budgétaire 1'!F87</f>
        <v>0</v>
      </c>
      <c r="G85" s="64">
        <f t="shared" ref="G85:G93" si="7">SUM(D85:F85)</f>
        <v>0</v>
      </c>
    </row>
    <row r="86" spans="2:7" ht="15.75" customHeight="1" x14ac:dyDescent="0.3">
      <c r="C86" s="60" t="s">
        <v>359</v>
      </c>
      <c r="D86" s="83"/>
      <c r="E86" s="84"/>
      <c r="F86" s="84"/>
      <c r="G86" s="61">
        <f t="shared" si="7"/>
        <v>0</v>
      </c>
    </row>
    <row r="87" spans="2:7" ht="15.75" customHeight="1" x14ac:dyDescent="0.3">
      <c r="B87" s="53"/>
      <c r="C87" s="50" t="s">
        <v>360</v>
      </c>
      <c r="D87" s="85"/>
      <c r="E87" s="19"/>
      <c r="F87" s="19"/>
      <c r="G87" s="59">
        <f t="shared" si="7"/>
        <v>0</v>
      </c>
    </row>
    <row r="88" spans="2:7" ht="15.75" customHeight="1" x14ac:dyDescent="0.3">
      <c r="C88" s="50" t="s">
        <v>361</v>
      </c>
      <c r="D88" s="85"/>
      <c r="E88" s="85"/>
      <c r="F88" s="85"/>
      <c r="G88" s="59">
        <f t="shared" si="7"/>
        <v>0</v>
      </c>
    </row>
    <row r="89" spans="2:7" x14ac:dyDescent="0.3">
      <c r="C89" s="51" t="s">
        <v>362</v>
      </c>
      <c r="D89" s="85"/>
      <c r="E89" s="85"/>
      <c r="F89" s="85"/>
      <c r="G89" s="59">
        <f t="shared" si="7"/>
        <v>0</v>
      </c>
    </row>
    <row r="90" spans="2:7" x14ac:dyDescent="0.3">
      <c r="C90" s="50" t="s">
        <v>363</v>
      </c>
      <c r="D90" s="85"/>
      <c r="E90" s="85"/>
      <c r="F90" s="85"/>
      <c r="G90" s="59">
        <f t="shared" si="7"/>
        <v>0</v>
      </c>
    </row>
    <row r="91" spans="2:7" ht="25.5" customHeight="1" x14ac:dyDescent="0.3">
      <c r="C91" s="50" t="s">
        <v>364</v>
      </c>
      <c r="D91" s="85"/>
      <c r="E91" s="85"/>
      <c r="F91" s="85"/>
      <c r="G91" s="59">
        <f t="shared" si="7"/>
        <v>0</v>
      </c>
    </row>
    <row r="92" spans="2:7" ht="31.2" x14ac:dyDescent="0.3">
      <c r="B92" s="53"/>
      <c r="C92" s="50" t="s">
        <v>365</v>
      </c>
      <c r="D92" s="85"/>
      <c r="E92" s="85"/>
      <c r="F92" s="85"/>
      <c r="G92" s="59">
        <f t="shared" si="7"/>
        <v>0</v>
      </c>
    </row>
    <row r="93" spans="2:7" ht="15.75" customHeight="1" x14ac:dyDescent="0.3">
      <c r="C93" s="54" t="s">
        <v>14</v>
      </c>
      <c r="D93" s="65">
        <f>SUM(D86:D92)</f>
        <v>0</v>
      </c>
      <c r="E93" s="65">
        <f>SUM(E86:E92)</f>
        <v>0</v>
      </c>
      <c r="F93" s="65">
        <f>SUM(F86:F92)</f>
        <v>0</v>
      </c>
      <c r="G93" s="59">
        <f t="shared" si="7"/>
        <v>0</v>
      </c>
    </row>
    <row r="94" spans="2:7" ht="25.5" customHeight="1" x14ac:dyDescent="0.3">
      <c r="D94" s="52"/>
      <c r="E94" s="52"/>
      <c r="F94" s="52"/>
    </row>
    <row r="95" spans="2:7" x14ac:dyDescent="0.3">
      <c r="B95" s="293" t="s">
        <v>377</v>
      </c>
      <c r="C95" s="294"/>
      <c r="D95" s="294"/>
      <c r="E95" s="294"/>
      <c r="F95" s="294"/>
      <c r="G95" s="295"/>
    </row>
    <row r="96" spans="2:7" x14ac:dyDescent="0.3">
      <c r="C96" s="293" t="s">
        <v>262</v>
      </c>
      <c r="D96" s="294"/>
      <c r="E96" s="294"/>
      <c r="F96" s="294"/>
      <c r="G96" s="295"/>
    </row>
    <row r="97" spans="3:7" ht="22.5" customHeight="1" thickBot="1" x14ac:dyDescent="0.35">
      <c r="C97" s="62" t="s">
        <v>378</v>
      </c>
      <c r="D97" s="63">
        <f>'1) Tableau budgétaire 1'!D99</f>
        <v>45000</v>
      </c>
      <c r="E97" s="63">
        <f>'1) Tableau budgétaire 1'!E99</f>
        <v>0</v>
      </c>
      <c r="F97" s="63">
        <f>'1) Tableau budgétaire 1'!F99</f>
        <v>40000</v>
      </c>
      <c r="G97" s="64">
        <f>SUM(D97:F97)</f>
        <v>85000</v>
      </c>
    </row>
    <row r="98" spans="3:7" x14ac:dyDescent="0.3">
      <c r="C98" s="60" t="s">
        <v>359</v>
      </c>
      <c r="D98" s="83"/>
      <c r="E98" s="84"/>
      <c r="F98" s="84"/>
      <c r="G98" s="61">
        <f t="shared" ref="G98:G105" si="8">SUM(D98:F98)</f>
        <v>0</v>
      </c>
    </row>
    <row r="99" spans="3:7" x14ac:dyDescent="0.3">
      <c r="C99" s="50" t="s">
        <v>360</v>
      </c>
      <c r="D99" s="85"/>
      <c r="E99" s="19"/>
      <c r="F99" s="19"/>
      <c r="G99" s="59">
        <f t="shared" si="8"/>
        <v>0</v>
      </c>
    </row>
    <row r="100" spans="3:7" ht="15.75" customHeight="1" x14ac:dyDescent="0.3">
      <c r="C100" s="50" t="s">
        <v>361</v>
      </c>
      <c r="D100" s="85"/>
      <c r="E100" s="85"/>
      <c r="F100" s="85"/>
      <c r="G100" s="59">
        <f t="shared" si="8"/>
        <v>0</v>
      </c>
    </row>
    <row r="101" spans="3:7" x14ac:dyDescent="0.3">
      <c r="C101" s="51" t="s">
        <v>362</v>
      </c>
      <c r="D101" s="85"/>
      <c r="E101" s="85"/>
      <c r="F101" s="85"/>
      <c r="G101" s="59">
        <f t="shared" si="8"/>
        <v>0</v>
      </c>
    </row>
    <row r="102" spans="3:7" x14ac:dyDescent="0.3">
      <c r="C102" s="50" t="s">
        <v>363</v>
      </c>
      <c r="D102" s="85"/>
      <c r="E102" s="85"/>
      <c r="F102" s="85"/>
      <c r="G102" s="59">
        <f t="shared" si="8"/>
        <v>0</v>
      </c>
    </row>
    <row r="103" spans="3:7" x14ac:dyDescent="0.3">
      <c r="C103" s="50" t="s">
        <v>364</v>
      </c>
      <c r="D103" s="85"/>
      <c r="E103" s="85"/>
      <c r="F103" s="85"/>
      <c r="G103" s="59">
        <f t="shared" si="8"/>
        <v>0</v>
      </c>
    </row>
    <row r="104" spans="3:7" ht="31.2" x14ac:dyDescent="0.3">
      <c r="C104" s="50" t="s">
        <v>365</v>
      </c>
      <c r="D104" s="85"/>
      <c r="E104" s="85"/>
      <c r="F104" s="85"/>
      <c r="G104" s="59">
        <f t="shared" si="8"/>
        <v>0</v>
      </c>
    </row>
    <row r="105" spans="3:7" x14ac:dyDescent="0.3">
      <c r="C105" s="54" t="s">
        <v>14</v>
      </c>
      <c r="D105" s="65">
        <f>SUM(D98:D104)</f>
        <v>0</v>
      </c>
      <c r="E105" s="65">
        <f>SUM(E98:E104)</f>
        <v>0</v>
      </c>
      <c r="F105" s="65">
        <f>SUM(F98:F104)</f>
        <v>0</v>
      </c>
      <c r="G105" s="59">
        <f t="shared" si="8"/>
        <v>0</v>
      </c>
    </row>
    <row r="106" spans="3:7" s="53" customFormat="1" x14ac:dyDescent="0.3">
      <c r="C106" s="66"/>
      <c r="D106" s="67"/>
      <c r="E106" s="67"/>
      <c r="F106" s="67"/>
      <c r="G106" s="68"/>
    </row>
    <row r="107" spans="3:7" ht="15.75" customHeight="1" x14ac:dyDescent="0.3">
      <c r="C107" s="293" t="s">
        <v>379</v>
      </c>
      <c r="D107" s="294"/>
      <c r="E107" s="294"/>
      <c r="F107" s="294"/>
      <c r="G107" s="295"/>
    </row>
    <row r="108" spans="3:7" ht="21.75" customHeight="1" thickBot="1" x14ac:dyDescent="0.35">
      <c r="C108" s="62" t="s">
        <v>380</v>
      </c>
      <c r="D108" s="63">
        <f>'1) Tableau budgétaire 1'!D109</f>
        <v>95000</v>
      </c>
      <c r="E108" s="63">
        <f>'1) Tableau budgétaire 1'!E109</f>
        <v>40000</v>
      </c>
      <c r="F108" s="63">
        <f>'1) Tableau budgétaire 1'!F109</f>
        <v>30000</v>
      </c>
      <c r="G108" s="64">
        <f t="shared" ref="G108:G116" si="9">SUM(D108:F108)</f>
        <v>165000</v>
      </c>
    </row>
    <row r="109" spans="3:7" x14ac:dyDescent="0.3">
      <c r="C109" s="60" t="s">
        <v>359</v>
      </c>
      <c r="D109" s="83"/>
      <c r="E109" s="84"/>
      <c r="F109" s="84"/>
      <c r="G109" s="61">
        <f t="shared" si="9"/>
        <v>0</v>
      </c>
    </row>
    <row r="110" spans="3:7" x14ac:dyDescent="0.3">
      <c r="C110" s="50" t="s">
        <v>360</v>
      </c>
      <c r="D110" s="85"/>
      <c r="E110" s="19"/>
      <c r="F110" s="19"/>
      <c r="G110" s="59">
        <f t="shared" si="9"/>
        <v>0</v>
      </c>
    </row>
    <row r="111" spans="3:7" ht="31.2" x14ac:dyDescent="0.3">
      <c r="C111" s="50" t="s">
        <v>361</v>
      </c>
      <c r="D111" s="85"/>
      <c r="E111" s="85"/>
      <c r="F111" s="85"/>
      <c r="G111" s="59">
        <f t="shared" si="9"/>
        <v>0</v>
      </c>
    </row>
    <row r="112" spans="3:7" x14ac:dyDescent="0.3">
      <c r="C112" s="51" t="s">
        <v>362</v>
      </c>
      <c r="D112" s="85"/>
      <c r="E112" s="85"/>
      <c r="F112" s="85"/>
      <c r="G112" s="59">
        <f t="shared" si="9"/>
        <v>0</v>
      </c>
    </row>
    <row r="113" spans="3:7" x14ac:dyDescent="0.3">
      <c r="C113" s="50" t="s">
        <v>363</v>
      </c>
      <c r="D113" s="85"/>
      <c r="E113" s="85"/>
      <c r="F113" s="85"/>
      <c r="G113" s="59">
        <f t="shared" si="9"/>
        <v>0</v>
      </c>
    </row>
    <row r="114" spans="3:7" x14ac:dyDescent="0.3">
      <c r="C114" s="50" t="s">
        <v>364</v>
      </c>
      <c r="D114" s="85"/>
      <c r="E114" s="85"/>
      <c r="F114" s="85"/>
      <c r="G114" s="59">
        <f t="shared" si="9"/>
        <v>0</v>
      </c>
    </row>
    <row r="115" spans="3:7" ht="31.2" x14ac:dyDescent="0.3">
      <c r="C115" s="50" t="s">
        <v>365</v>
      </c>
      <c r="D115" s="85"/>
      <c r="E115" s="85"/>
      <c r="F115" s="85"/>
      <c r="G115" s="59">
        <f t="shared" si="9"/>
        <v>0</v>
      </c>
    </row>
    <row r="116" spans="3:7" x14ac:dyDescent="0.3">
      <c r="C116" s="54" t="s">
        <v>14</v>
      </c>
      <c r="D116" s="65">
        <f>SUM(D109:D115)</f>
        <v>0</v>
      </c>
      <c r="E116" s="65">
        <f>SUM(E109:E115)</f>
        <v>0</v>
      </c>
      <c r="F116" s="65">
        <f>SUM(F109:F115)</f>
        <v>0</v>
      </c>
      <c r="G116" s="59">
        <f t="shared" si="9"/>
        <v>0</v>
      </c>
    </row>
    <row r="117" spans="3:7" s="53" customFormat="1" x14ac:dyDescent="0.3">
      <c r="C117" s="66"/>
      <c r="D117" s="67"/>
      <c r="E117" s="67"/>
      <c r="F117" s="67"/>
      <c r="G117" s="68"/>
    </row>
    <row r="118" spans="3:7" x14ac:dyDescent="0.3">
      <c r="C118" s="293" t="s">
        <v>280</v>
      </c>
      <c r="D118" s="294"/>
      <c r="E118" s="294"/>
      <c r="F118" s="294"/>
      <c r="G118" s="295"/>
    </row>
    <row r="119" spans="3:7" ht="21" customHeight="1" thickBot="1" x14ac:dyDescent="0.35">
      <c r="C119" s="62" t="s">
        <v>381</v>
      </c>
      <c r="D119" s="63">
        <f>'1) Tableau budgétaire 1'!D119</f>
        <v>0</v>
      </c>
      <c r="E119" s="63">
        <f>'1) Tableau budgétaire 1'!E119</f>
        <v>0</v>
      </c>
      <c r="F119" s="63">
        <f>'1) Tableau budgétaire 1'!F119</f>
        <v>0</v>
      </c>
      <c r="G119" s="64">
        <f t="shared" ref="G119:G127" si="10">SUM(D119:F119)</f>
        <v>0</v>
      </c>
    </row>
    <row r="120" spans="3:7" x14ac:dyDescent="0.3">
      <c r="C120" s="60" t="s">
        <v>359</v>
      </c>
      <c r="D120" s="83"/>
      <c r="E120" s="84"/>
      <c r="F120" s="84"/>
      <c r="G120" s="61">
        <f t="shared" si="10"/>
        <v>0</v>
      </c>
    </row>
    <row r="121" spans="3:7" x14ac:dyDescent="0.3">
      <c r="C121" s="50" t="s">
        <v>360</v>
      </c>
      <c r="D121" s="85"/>
      <c r="E121" s="19"/>
      <c r="F121" s="19"/>
      <c r="G121" s="59">
        <f t="shared" si="10"/>
        <v>0</v>
      </c>
    </row>
    <row r="122" spans="3:7" ht="31.2" x14ac:dyDescent="0.3">
      <c r="C122" s="50" t="s">
        <v>361</v>
      </c>
      <c r="D122" s="85"/>
      <c r="E122" s="85"/>
      <c r="F122" s="85"/>
      <c r="G122" s="59">
        <f t="shared" si="10"/>
        <v>0</v>
      </c>
    </row>
    <row r="123" spans="3:7" x14ac:dyDescent="0.3">
      <c r="C123" s="51" t="s">
        <v>362</v>
      </c>
      <c r="D123" s="85"/>
      <c r="E123" s="85"/>
      <c r="F123" s="85"/>
      <c r="G123" s="59">
        <f t="shared" si="10"/>
        <v>0</v>
      </c>
    </row>
    <row r="124" spans="3:7" x14ac:dyDescent="0.3">
      <c r="C124" s="50" t="s">
        <v>363</v>
      </c>
      <c r="D124" s="85"/>
      <c r="E124" s="85"/>
      <c r="F124" s="85"/>
      <c r="G124" s="59">
        <f t="shared" si="10"/>
        <v>0</v>
      </c>
    </row>
    <row r="125" spans="3:7" x14ac:dyDescent="0.3">
      <c r="C125" s="50" t="s">
        <v>364</v>
      </c>
      <c r="D125" s="85"/>
      <c r="E125" s="85"/>
      <c r="F125" s="85"/>
      <c r="G125" s="59">
        <f t="shared" si="10"/>
        <v>0</v>
      </c>
    </row>
    <row r="126" spans="3:7" ht="31.2" x14ac:dyDescent="0.3">
      <c r="C126" s="50" t="s">
        <v>365</v>
      </c>
      <c r="D126" s="85"/>
      <c r="E126" s="85"/>
      <c r="F126" s="85"/>
      <c r="G126" s="59">
        <f t="shared" si="10"/>
        <v>0</v>
      </c>
    </row>
    <row r="127" spans="3:7" x14ac:dyDescent="0.3">
      <c r="C127" s="54" t="s">
        <v>14</v>
      </c>
      <c r="D127" s="65">
        <f>SUM(D120:D126)</f>
        <v>0</v>
      </c>
      <c r="E127" s="65">
        <f>SUM(E120:E126)</f>
        <v>0</v>
      </c>
      <c r="F127" s="65">
        <f>SUM(F120:F126)</f>
        <v>0</v>
      </c>
      <c r="G127" s="59">
        <f t="shared" si="10"/>
        <v>0</v>
      </c>
    </row>
    <row r="128" spans="3:7" s="53" customFormat="1" x14ac:dyDescent="0.3">
      <c r="C128" s="66"/>
      <c r="D128" s="67"/>
      <c r="E128" s="67"/>
      <c r="F128" s="67"/>
      <c r="G128" s="68"/>
    </row>
    <row r="129" spans="2:7" x14ac:dyDescent="0.3">
      <c r="C129" s="293" t="s">
        <v>289</v>
      </c>
      <c r="D129" s="294"/>
      <c r="E129" s="294"/>
      <c r="F129" s="294"/>
      <c r="G129" s="295"/>
    </row>
    <row r="130" spans="2:7" ht="24" customHeight="1" thickBot="1" x14ac:dyDescent="0.35">
      <c r="C130" s="62" t="s">
        <v>382</v>
      </c>
      <c r="D130" s="63">
        <f>'1) Tableau budgétaire 1'!D129</f>
        <v>0</v>
      </c>
      <c r="E130" s="63">
        <f>'1) Tableau budgétaire 1'!E129</f>
        <v>0</v>
      </c>
      <c r="F130" s="63">
        <f>'1) Tableau budgétaire 1'!F129</f>
        <v>0</v>
      </c>
      <c r="G130" s="64">
        <f t="shared" ref="G130:G138" si="11">SUM(D130:F130)</f>
        <v>0</v>
      </c>
    </row>
    <row r="131" spans="2:7" ht="15.75" customHeight="1" x14ac:dyDescent="0.3">
      <c r="C131" s="60" t="s">
        <v>359</v>
      </c>
      <c r="D131" s="83"/>
      <c r="E131" s="84"/>
      <c r="F131" s="84"/>
      <c r="G131" s="61">
        <f t="shared" si="11"/>
        <v>0</v>
      </c>
    </row>
    <row r="132" spans="2:7" x14ac:dyDescent="0.3">
      <c r="C132" s="50" t="s">
        <v>360</v>
      </c>
      <c r="D132" s="85"/>
      <c r="E132" s="19"/>
      <c r="F132" s="19"/>
      <c r="G132" s="59">
        <f t="shared" si="11"/>
        <v>0</v>
      </c>
    </row>
    <row r="133" spans="2:7" ht="15.75" customHeight="1" x14ac:dyDescent="0.3">
      <c r="C133" s="50" t="s">
        <v>361</v>
      </c>
      <c r="D133" s="85"/>
      <c r="E133" s="85"/>
      <c r="F133" s="85"/>
      <c r="G133" s="59">
        <f t="shared" si="11"/>
        <v>0</v>
      </c>
    </row>
    <row r="134" spans="2:7" x14ac:dyDescent="0.3">
      <c r="C134" s="51" t="s">
        <v>362</v>
      </c>
      <c r="D134" s="85"/>
      <c r="E134" s="85"/>
      <c r="F134" s="85"/>
      <c r="G134" s="59">
        <f t="shared" si="11"/>
        <v>0</v>
      </c>
    </row>
    <row r="135" spans="2:7" x14ac:dyDescent="0.3">
      <c r="C135" s="50" t="s">
        <v>363</v>
      </c>
      <c r="D135" s="85"/>
      <c r="E135" s="85"/>
      <c r="F135" s="85"/>
      <c r="G135" s="59">
        <f t="shared" si="11"/>
        <v>0</v>
      </c>
    </row>
    <row r="136" spans="2:7" ht="15.75" customHeight="1" x14ac:dyDescent="0.3">
      <c r="C136" s="50" t="s">
        <v>364</v>
      </c>
      <c r="D136" s="85"/>
      <c r="E136" s="85"/>
      <c r="F136" s="85"/>
      <c r="G136" s="59">
        <f t="shared" si="11"/>
        <v>0</v>
      </c>
    </row>
    <row r="137" spans="2:7" ht="31.2" x14ac:dyDescent="0.3">
      <c r="C137" s="50" t="s">
        <v>365</v>
      </c>
      <c r="D137" s="85"/>
      <c r="E137" s="85"/>
      <c r="F137" s="85"/>
      <c r="G137" s="59">
        <f t="shared" si="11"/>
        <v>0</v>
      </c>
    </row>
    <row r="138" spans="2:7" x14ac:dyDescent="0.3">
      <c r="C138" s="54" t="s">
        <v>14</v>
      </c>
      <c r="D138" s="65">
        <f>SUM(D131:D137)</f>
        <v>0</v>
      </c>
      <c r="E138" s="65">
        <f>SUM(E131:E137)</f>
        <v>0</v>
      </c>
      <c r="F138" s="65">
        <f>SUM(F131:F137)</f>
        <v>0</v>
      </c>
      <c r="G138" s="59">
        <f t="shared" si="11"/>
        <v>0</v>
      </c>
    </row>
    <row r="140" spans="2:7" x14ac:dyDescent="0.3">
      <c r="B140" s="293" t="s">
        <v>383</v>
      </c>
      <c r="C140" s="294"/>
      <c r="D140" s="294"/>
      <c r="E140" s="294"/>
      <c r="F140" s="294"/>
      <c r="G140" s="295"/>
    </row>
    <row r="141" spans="2:7" x14ac:dyDescent="0.3">
      <c r="C141" s="293" t="s">
        <v>299</v>
      </c>
      <c r="D141" s="294"/>
      <c r="E141" s="294"/>
      <c r="F141" s="294"/>
      <c r="G141" s="295"/>
    </row>
    <row r="142" spans="2:7" ht="24" customHeight="1" thickBot="1" x14ac:dyDescent="0.35">
      <c r="C142" s="62" t="s">
        <v>384</v>
      </c>
      <c r="D142" s="63">
        <f>'1) Tableau budgétaire 1'!D141</f>
        <v>0</v>
      </c>
      <c r="E142" s="63">
        <f>'1) Tableau budgétaire 1'!E141</f>
        <v>0</v>
      </c>
      <c r="F142" s="63">
        <f>'1) Tableau budgétaire 1'!F141</f>
        <v>0</v>
      </c>
      <c r="G142" s="64">
        <f>SUM(D142:F142)</f>
        <v>0</v>
      </c>
    </row>
    <row r="143" spans="2:7" ht="24.75" customHeight="1" x14ac:dyDescent="0.3">
      <c r="C143" s="60" t="s">
        <v>359</v>
      </c>
      <c r="D143" s="83"/>
      <c r="E143" s="84"/>
      <c r="F143" s="84"/>
      <c r="G143" s="61">
        <f t="shared" ref="G143:G150" si="12">SUM(D143:F143)</f>
        <v>0</v>
      </c>
    </row>
    <row r="144" spans="2:7" ht="15.75" customHeight="1" x14ac:dyDescent="0.3">
      <c r="C144" s="50" t="s">
        <v>360</v>
      </c>
      <c r="D144" s="85"/>
      <c r="E144" s="19"/>
      <c r="F144" s="19"/>
      <c r="G144" s="59">
        <f t="shared" si="12"/>
        <v>0</v>
      </c>
    </row>
    <row r="145" spans="3:7" ht="15.75" customHeight="1" x14ac:dyDescent="0.3">
      <c r="C145" s="50" t="s">
        <v>361</v>
      </c>
      <c r="D145" s="85"/>
      <c r="E145" s="85"/>
      <c r="F145" s="85"/>
      <c r="G145" s="59">
        <f t="shared" si="12"/>
        <v>0</v>
      </c>
    </row>
    <row r="146" spans="3:7" ht="15.75" customHeight="1" x14ac:dyDescent="0.3">
      <c r="C146" s="51" t="s">
        <v>362</v>
      </c>
      <c r="D146" s="85"/>
      <c r="E146" s="85"/>
      <c r="F146" s="85"/>
      <c r="G146" s="59">
        <f t="shared" si="12"/>
        <v>0</v>
      </c>
    </row>
    <row r="147" spans="3:7" ht="15.75" customHeight="1" x14ac:dyDescent="0.3">
      <c r="C147" s="50" t="s">
        <v>363</v>
      </c>
      <c r="D147" s="85"/>
      <c r="E147" s="85"/>
      <c r="F147" s="85"/>
      <c r="G147" s="59">
        <f t="shared" si="12"/>
        <v>0</v>
      </c>
    </row>
    <row r="148" spans="3:7" ht="15.75" customHeight="1" x14ac:dyDescent="0.3">
      <c r="C148" s="50" t="s">
        <v>364</v>
      </c>
      <c r="D148" s="85"/>
      <c r="E148" s="85"/>
      <c r="F148" s="85"/>
      <c r="G148" s="59">
        <f t="shared" si="12"/>
        <v>0</v>
      </c>
    </row>
    <row r="149" spans="3:7" ht="15.75" customHeight="1" x14ac:dyDescent="0.3">
      <c r="C149" s="50" t="s">
        <v>365</v>
      </c>
      <c r="D149" s="85"/>
      <c r="E149" s="85"/>
      <c r="F149" s="85"/>
      <c r="G149" s="59">
        <f t="shared" si="12"/>
        <v>0</v>
      </c>
    </row>
    <row r="150" spans="3:7" ht="15.75" customHeight="1" x14ac:dyDescent="0.3">
      <c r="C150" s="54" t="s">
        <v>14</v>
      </c>
      <c r="D150" s="65">
        <f>SUM(D143:D149)</f>
        <v>0</v>
      </c>
      <c r="E150" s="65">
        <f>SUM(E143:E149)</f>
        <v>0</v>
      </c>
      <c r="F150" s="65">
        <f>SUM(F143:F149)</f>
        <v>0</v>
      </c>
      <c r="G150" s="59">
        <f t="shared" si="12"/>
        <v>0</v>
      </c>
    </row>
    <row r="151" spans="3:7" s="53" customFormat="1" ht="15.75" customHeight="1" x14ac:dyDescent="0.3">
      <c r="C151" s="66"/>
      <c r="D151" s="67"/>
      <c r="E151" s="67"/>
      <c r="F151" s="67"/>
      <c r="G151" s="68"/>
    </row>
    <row r="152" spans="3:7" ht="15.75" customHeight="1" x14ac:dyDescent="0.3">
      <c r="C152" s="293" t="s">
        <v>308</v>
      </c>
      <c r="D152" s="294"/>
      <c r="E152" s="294"/>
      <c r="F152" s="294"/>
      <c r="G152" s="295"/>
    </row>
    <row r="153" spans="3:7" ht="21" customHeight="1" thickBot="1" x14ac:dyDescent="0.35">
      <c r="C153" s="62" t="s">
        <v>385</v>
      </c>
      <c r="D153" s="63">
        <f>'1) Tableau budgétaire 1'!D151</f>
        <v>0</v>
      </c>
      <c r="E153" s="63">
        <f>'1) Tableau budgétaire 1'!E151</f>
        <v>0</v>
      </c>
      <c r="F153" s="63">
        <f>'1) Tableau budgétaire 1'!F151</f>
        <v>0</v>
      </c>
      <c r="G153" s="64">
        <f t="shared" ref="G153:G161" si="13">SUM(D153:F153)</f>
        <v>0</v>
      </c>
    </row>
    <row r="154" spans="3:7" ht="15.75" customHeight="1" x14ac:dyDescent="0.3">
      <c r="C154" s="60" t="s">
        <v>359</v>
      </c>
      <c r="D154" s="83"/>
      <c r="E154" s="84"/>
      <c r="F154" s="84"/>
      <c r="G154" s="61">
        <f t="shared" si="13"/>
        <v>0</v>
      </c>
    </row>
    <row r="155" spans="3:7" ht="15.75" customHeight="1" x14ac:dyDescent="0.3">
      <c r="C155" s="50" t="s">
        <v>360</v>
      </c>
      <c r="D155" s="85"/>
      <c r="E155" s="19"/>
      <c r="F155" s="19"/>
      <c r="G155" s="59">
        <f t="shared" si="13"/>
        <v>0</v>
      </c>
    </row>
    <row r="156" spans="3:7" ht="15.75" customHeight="1" x14ac:dyDescent="0.3">
      <c r="C156" s="50" t="s">
        <v>361</v>
      </c>
      <c r="D156" s="85"/>
      <c r="E156" s="85"/>
      <c r="F156" s="85"/>
      <c r="G156" s="59">
        <f t="shared" si="13"/>
        <v>0</v>
      </c>
    </row>
    <row r="157" spans="3:7" ht="15.75" customHeight="1" x14ac:dyDescent="0.3">
      <c r="C157" s="51" t="s">
        <v>362</v>
      </c>
      <c r="D157" s="85"/>
      <c r="E157" s="85"/>
      <c r="F157" s="85"/>
      <c r="G157" s="59">
        <f t="shared" si="13"/>
        <v>0</v>
      </c>
    </row>
    <row r="158" spans="3:7" ht="15.75" customHeight="1" x14ac:dyDescent="0.3">
      <c r="C158" s="50" t="s">
        <v>363</v>
      </c>
      <c r="D158" s="85"/>
      <c r="E158" s="85"/>
      <c r="F158" s="85"/>
      <c r="G158" s="59">
        <f t="shared" si="13"/>
        <v>0</v>
      </c>
    </row>
    <row r="159" spans="3:7" ht="15.75" customHeight="1" x14ac:dyDescent="0.3">
      <c r="C159" s="50" t="s">
        <v>364</v>
      </c>
      <c r="D159" s="85"/>
      <c r="E159" s="85"/>
      <c r="F159" s="85"/>
      <c r="G159" s="59">
        <f t="shared" si="13"/>
        <v>0</v>
      </c>
    </row>
    <row r="160" spans="3:7" ht="15.75" customHeight="1" x14ac:dyDescent="0.3">
      <c r="C160" s="50" t="s">
        <v>365</v>
      </c>
      <c r="D160" s="85"/>
      <c r="E160" s="85"/>
      <c r="F160" s="85"/>
      <c r="G160" s="59">
        <f t="shared" si="13"/>
        <v>0</v>
      </c>
    </row>
    <row r="161" spans="3:7" ht="15.75" customHeight="1" x14ac:dyDescent="0.3">
      <c r="C161" s="54" t="s">
        <v>14</v>
      </c>
      <c r="D161" s="65">
        <f>SUM(D154:D160)</f>
        <v>0</v>
      </c>
      <c r="E161" s="65">
        <f>SUM(E154:E160)</f>
        <v>0</v>
      </c>
      <c r="F161" s="65">
        <f>SUM(F154:F160)</f>
        <v>0</v>
      </c>
      <c r="G161" s="59">
        <f t="shared" si="13"/>
        <v>0</v>
      </c>
    </row>
    <row r="162" spans="3:7" s="53" customFormat="1" ht="15.75" customHeight="1" x14ac:dyDescent="0.3">
      <c r="C162" s="66"/>
      <c r="D162" s="67"/>
      <c r="E162" s="67"/>
      <c r="F162" s="67"/>
      <c r="G162" s="68"/>
    </row>
    <row r="163" spans="3:7" ht="15.75" customHeight="1" x14ac:dyDescent="0.3">
      <c r="C163" s="293" t="s">
        <v>317</v>
      </c>
      <c r="D163" s="294"/>
      <c r="E163" s="294"/>
      <c r="F163" s="294"/>
      <c r="G163" s="295"/>
    </row>
    <row r="164" spans="3:7" ht="19.5" customHeight="1" thickBot="1" x14ac:dyDescent="0.35">
      <c r="C164" s="62" t="s">
        <v>386</v>
      </c>
      <c r="D164" s="63">
        <f>'1) Tableau budgétaire 1'!D161</f>
        <v>0</v>
      </c>
      <c r="E164" s="63">
        <f>'1) Tableau budgétaire 1'!E161</f>
        <v>0</v>
      </c>
      <c r="F164" s="63">
        <f>'1) Tableau budgétaire 1'!F161</f>
        <v>0</v>
      </c>
      <c r="G164" s="64">
        <f t="shared" ref="G164:G172" si="14">SUM(D164:F164)</f>
        <v>0</v>
      </c>
    </row>
    <row r="165" spans="3:7" ht="15.75" customHeight="1" x14ac:dyDescent="0.3">
      <c r="C165" s="60" t="s">
        <v>359</v>
      </c>
      <c r="D165" s="83"/>
      <c r="E165" s="84"/>
      <c r="F165" s="84"/>
      <c r="G165" s="61">
        <f t="shared" si="14"/>
        <v>0</v>
      </c>
    </row>
    <row r="166" spans="3:7" ht="15.75" customHeight="1" x14ac:dyDescent="0.3">
      <c r="C166" s="50" t="s">
        <v>360</v>
      </c>
      <c r="D166" s="85"/>
      <c r="E166" s="19"/>
      <c r="F166" s="19"/>
      <c r="G166" s="59">
        <f t="shared" si="14"/>
        <v>0</v>
      </c>
    </row>
    <row r="167" spans="3:7" ht="15.75" customHeight="1" x14ac:dyDescent="0.3">
      <c r="C167" s="50" t="s">
        <v>361</v>
      </c>
      <c r="D167" s="85"/>
      <c r="E167" s="85"/>
      <c r="F167" s="85"/>
      <c r="G167" s="59">
        <f t="shared" si="14"/>
        <v>0</v>
      </c>
    </row>
    <row r="168" spans="3:7" ht="15.75" customHeight="1" x14ac:dyDescent="0.3">
      <c r="C168" s="51" t="s">
        <v>362</v>
      </c>
      <c r="D168" s="85"/>
      <c r="E168" s="85"/>
      <c r="F168" s="85"/>
      <c r="G168" s="59">
        <f t="shared" si="14"/>
        <v>0</v>
      </c>
    </row>
    <row r="169" spans="3:7" ht="15.75" customHeight="1" x14ac:dyDescent="0.3">
      <c r="C169" s="50" t="s">
        <v>363</v>
      </c>
      <c r="D169" s="85"/>
      <c r="E169" s="85"/>
      <c r="F169" s="85"/>
      <c r="G169" s="59">
        <f t="shared" si="14"/>
        <v>0</v>
      </c>
    </row>
    <row r="170" spans="3:7" ht="15.75" customHeight="1" x14ac:dyDescent="0.3">
      <c r="C170" s="50" t="s">
        <v>364</v>
      </c>
      <c r="D170" s="85"/>
      <c r="E170" s="85"/>
      <c r="F170" s="85"/>
      <c r="G170" s="59">
        <f t="shared" si="14"/>
        <v>0</v>
      </c>
    </row>
    <row r="171" spans="3:7" ht="15.75" customHeight="1" x14ac:dyDescent="0.3">
      <c r="C171" s="50" t="s">
        <v>365</v>
      </c>
      <c r="D171" s="85"/>
      <c r="E171" s="85"/>
      <c r="F171" s="85"/>
      <c r="G171" s="59">
        <f t="shared" si="14"/>
        <v>0</v>
      </c>
    </row>
    <row r="172" spans="3:7" ht="15.75" customHeight="1" x14ac:dyDescent="0.3">
      <c r="C172" s="54" t="s">
        <v>14</v>
      </c>
      <c r="D172" s="65">
        <f>SUM(D165:D171)</f>
        <v>0</v>
      </c>
      <c r="E172" s="65">
        <f>SUM(E165:E171)</f>
        <v>0</v>
      </c>
      <c r="F172" s="65">
        <f>SUM(F165:F171)</f>
        <v>0</v>
      </c>
      <c r="G172" s="59">
        <f t="shared" si="14"/>
        <v>0</v>
      </c>
    </row>
    <row r="173" spans="3:7" s="53" customFormat="1" ht="15.75" customHeight="1" x14ac:dyDescent="0.3">
      <c r="C173" s="66"/>
      <c r="D173" s="67"/>
      <c r="E173" s="67"/>
      <c r="F173" s="67"/>
      <c r="G173" s="68"/>
    </row>
    <row r="174" spans="3:7" ht="15.75" customHeight="1" x14ac:dyDescent="0.3">
      <c r="C174" s="293" t="s">
        <v>326</v>
      </c>
      <c r="D174" s="294"/>
      <c r="E174" s="294"/>
      <c r="F174" s="294"/>
      <c r="G174" s="295"/>
    </row>
    <row r="175" spans="3:7" ht="22.5" customHeight="1" thickBot="1" x14ac:dyDescent="0.35">
      <c r="C175" s="62" t="s">
        <v>387</v>
      </c>
      <c r="D175" s="63">
        <f>'1) Tableau budgétaire 1'!D171</f>
        <v>0</v>
      </c>
      <c r="E175" s="63">
        <f>'1) Tableau budgétaire 1'!E171</f>
        <v>0</v>
      </c>
      <c r="F175" s="63">
        <f>'1) Tableau budgétaire 1'!F171</f>
        <v>0</v>
      </c>
      <c r="G175" s="64">
        <f t="shared" ref="G175:G183" si="15">SUM(D175:F175)</f>
        <v>0</v>
      </c>
    </row>
    <row r="176" spans="3:7" ht="15.75" customHeight="1" x14ac:dyDescent="0.3">
      <c r="C176" s="60" t="s">
        <v>359</v>
      </c>
      <c r="D176" s="83"/>
      <c r="E176" s="84"/>
      <c r="F176" s="84"/>
      <c r="G176" s="61">
        <f t="shared" si="15"/>
        <v>0</v>
      </c>
    </row>
    <row r="177" spans="3:7" ht="15.75" customHeight="1" x14ac:dyDescent="0.3">
      <c r="C177" s="50" t="s">
        <v>360</v>
      </c>
      <c r="D177" s="85"/>
      <c r="E177" s="19"/>
      <c r="F177" s="19"/>
      <c r="G177" s="59">
        <f t="shared" si="15"/>
        <v>0</v>
      </c>
    </row>
    <row r="178" spans="3:7" ht="15.75" customHeight="1" x14ac:dyDescent="0.3">
      <c r="C178" s="50" t="s">
        <v>361</v>
      </c>
      <c r="D178" s="85"/>
      <c r="E178" s="85"/>
      <c r="F178" s="85"/>
      <c r="G178" s="59">
        <f t="shared" si="15"/>
        <v>0</v>
      </c>
    </row>
    <row r="179" spans="3:7" ht="15.75" customHeight="1" x14ac:dyDescent="0.3">
      <c r="C179" s="51" t="s">
        <v>362</v>
      </c>
      <c r="D179" s="85"/>
      <c r="E179" s="85"/>
      <c r="F179" s="85"/>
      <c r="G179" s="59">
        <f t="shared" si="15"/>
        <v>0</v>
      </c>
    </row>
    <row r="180" spans="3:7" ht="15.75" customHeight="1" x14ac:dyDescent="0.3">
      <c r="C180" s="50" t="s">
        <v>363</v>
      </c>
      <c r="D180" s="85"/>
      <c r="E180" s="85"/>
      <c r="F180" s="85"/>
      <c r="G180" s="59">
        <f t="shared" si="15"/>
        <v>0</v>
      </c>
    </row>
    <row r="181" spans="3:7" ht="15.75" customHeight="1" x14ac:dyDescent="0.3">
      <c r="C181" s="50" t="s">
        <v>364</v>
      </c>
      <c r="D181" s="85"/>
      <c r="E181" s="85"/>
      <c r="F181" s="85"/>
      <c r="G181" s="59">
        <f t="shared" si="15"/>
        <v>0</v>
      </c>
    </row>
    <row r="182" spans="3:7" ht="15.75" customHeight="1" x14ac:dyDescent="0.3">
      <c r="C182" s="50" t="s">
        <v>365</v>
      </c>
      <c r="D182" s="85"/>
      <c r="E182" s="85"/>
      <c r="F182" s="85"/>
      <c r="G182" s="59">
        <f t="shared" si="15"/>
        <v>0</v>
      </c>
    </row>
    <row r="183" spans="3:7" ht="15.75" customHeight="1" x14ac:dyDescent="0.3">
      <c r="C183" s="54" t="s">
        <v>14</v>
      </c>
      <c r="D183" s="65">
        <f>SUM(D176:D182)</f>
        <v>0</v>
      </c>
      <c r="E183" s="65">
        <f>SUM(E176:E182)</f>
        <v>0</v>
      </c>
      <c r="F183" s="65">
        <f>SUM(F176:F182)</f>
        <v>0</v>
      </c>
      <c r="G183" s="59">
        <f t="shared" si="15"/>
        <v>0</v>
      </c>
    </row>
    <row r="184" spans="3:7" ht="15.75" customHeight="1" x14ac:dyDescent="0.3"/>
    <row r="185" spans="3:7" ht="15.75" customHeight="1" x14ac:dyDescent="0.3">
      <c r="C185" s="293" t="s">
        <v>388</v>
      </c>
      <c r="D185" s="294"/>
      <c r="E185" s="294"/>
      <c r="F185" s="294"/>
      <c r="G185" s="295"/>
    </row>
    <row r="186" spans="3:7" ht="36" customHeight="1" thickBot="1" x14ac:dyDescent="0.35">
      <c r="C186" s="62" t="s">
        <v>389</v>
      </c>
      <c r="D186" s="63">
        <f>'1) Tableau budgétaire 1'!D178</f>
        <v>407000</v>
      </c>
      <c r="E186" s="63">
        <f>'1) Tableau budgétaire 1'!E178</f>
        <v>150000</v>
      </c>
      <c r="F186" s="63">
        <f>'1) Tableau budgétaire 1'!F178</f>
        <v>145000</v>
      </c>
      <c r="G186" s="64">
        <f t="shared" ref="G186:G194" si="16">SUM(D186:F186)</f>
        <v>702000</v>
      </c>
    </row>
    <row r="187" spans="3:7" ht="15.75" customHeight="1" x14ac:dyDescent="0.3">
      <c r="C187" s="60" t="s">
        <v>359</v>
      </c>
      <c r="D187" s="83"/>
      <c r="E187" s="84"/>
      <c r="F187" s="84"/>
      <c r="G187" s="61">
        <f t="shared" si="16"/>
        <v>0</v>
      </c>
    </row>
    <row r="188" spans="3:7" ht="15.75" customHeight="1" x14ac:dyDescent="0.3">
      <c r="C188" s="50" t="s">
        <v>360</v>
      </c>
      <c r="D188" s="85"/>
      <c r="E188" s="19"/>
      <c r="F188" s="19"/>
      <c r="G188" s="59">
        <f t="shared" si="16"/>
        <v>0</v>
      </c>
    </row>
    <row r="189" spans="3:7" ht="15.75" customHeight="1" x14ac:dyDescent="0.3">
      <c r="C189" s="50" t="s">
        <v>361</v>
      </c>
      <c r="D189" s="85"/>
      <c r="E189" s="85"/>
      <c r="F189" s="85"/>
      <c r="G189" s="59">
        <f t="shared" si="16"/>
        <v>0</v>
      </c>
    </row>
    <row r="190" spans="3:7" ht="15.75" customHeight="1" x14ac:dyDescent="0.3">
      <c r="C190" s="51" t="s">
        <v>362</v>
      </c>
      <c r="D190" s="85"/>
      <c r="E190" s="85"/>
      <c r="F190" s="85"/>
      <c r="G190" s="59">
        <f t="shared" si="16"/>
        <v>0</v>
      </c>
    </row>
    <row r="191" spans="3:7" ht="15.75" customHeight="1" x14ac:dyDescent="0.3">
      <c r="C191" s="50" t="s">
        <v>363</v>
      </c>
      <c r="D191" s="85"/>
      <c r="E191" s="85"/>
      <c r="F191" s="85"/>
      <c r="G191" s="59">
        <f t="shared" si="16"/>
        <v>0</v>
      </c>
    </row>
    <row r="192" spans="3:7" ht="15.75" customHeight="1" x14ac:dyDescent="0.3">
      <c r="C192" s="50" t="s">
        <v>364</v>
      </c>
      <c r="D192" s="85"/>
      <c r="E192" s="85"/>
      <c r="F192" s="85"/>
      <c r="G192" s="59">
        <f t="shared" si="16"/>
        <v>0</v>
      </c>
    </row>
    <row r="193" spans="3:13" ht="15.75" customHeight="1" x14ac:dyDescent="0.3">
      <c r="C193" s="50" t="s">
        <v>365</v>
      </c>
      <c r="D193" s="85"/>
      <c r="E193" s="85"/>
      <c r="F193" s="85"/>
      <c r="G193" s="59">
        <f t="shared" si="16"/>
        <v>0</v>
      </c>
    </row>
    <row r="194" spans="3:13" ht="15.75" customHeight="1" x14ac:dyDescent="0.3">
      <c r="C194" s="54" t="s">
        <v>14</v>
      </c>
      <c r="D194" s="65">
        <f>SUM(D187:D193)</f>
        <v>0</v>
      </c>
      <c r="E194" s="65">
        <f>SUM(E187:E193)</f>
        <v>0</v>
      </c>
      <c r="F194" s="65">
        <f>SUM(F187:F193)</f>
        <v>0</v>
      </c>
      <c r="G194" s="59">
        <f t="shared" si="16"/>
        <v>0</v>
      </c>
    </row>
    <row r="195" spans="3:13" ht="15.75" customHeight="1" thickBot="1" x14ac:dyDescent="0.35"/>
    <row r="196" spans="3:13" ht="19.5" customHeight="1" thickBot="1" x14ac:dyDescent="0.35">
      <c r="C196" s="290" t="s">
        <v>355</v>
      </c>
      <c r="D196" s="291"/>
      <c r="E196" s="291"/>
      <c r="F196" s="291"/>
      <c r="G196" s="292"/>
    </row>
    <row r="197" spans="3:13" ht="51.75" customHeight="1" x14ac:dyDescent="0.3">
      <c r="C197" s="73"/>
      <c r="D197" s="184" t="str">
        <f>'1) Tableau budgétaire 1'!D4</f>
        <v>Organisation recipiendiaire 1 (budget en USD)</v>
      </c>
      <c r="E197" s="184" t="str">
        <f>'1) Tableau budgétaire 1'!E4</f>
        <v>Organisation recipiendiaire 2 (budget en USD)</v>
      </c>
      <c r="F197" s="184" t="str">
        <f>'1) Tableau budgétaire 1'!F4</f>
        <v>Organisation recipiendiaire 3 (budget en USD)</v>
      </c>
      <c r="G197" s="179" t="s">
        <v>355</v>
      </c>
    </row>
    <row r="198" spans="3:13" ht="19.5" customHeight="1" x14ac:dyDescent="0.3">
      <c r="C198" s="185" t="s">
        <v>359</v>
      </c>
      <c r="D198" s="117">
        <f t="shared" ref="D198:F204" si="17">SUM(D176,D165,D154,D143,D131,D120,D109,D98,D86,D75,D64,D53,D41,D30,D19,D8,D187)</f>
        <v>0</v>
      </c>
      <c r="E198" s="117">
        <f t="shared" si="17"/>
        <v>0</v>
      </c>
      <c r="F198" s="117">
        <f t="shared" si="17"/>
        <v>0</v>
      </c>
      <c r="G198" s="71">
        <f t="shared" ref="G198:G205" si="18">SUM(D198:F198)</f>
        <v>0</v>
      </c>
    </row>
    <row r="199" spans="3:13" ht="34.5" customHeight="1" x14ac:dyDescent="0.3">
      <c r="C199" s="133" t="s">
        <v>360</v>
      </c>
      <c r="D199" s="74">
        <f t="shared" si="17"/>
        <v>0</v>
      </c>
      <c r="E199" s="74">
        <f t="shared" si="17"/>
        <v>0</v>
      </c>
      <c r="F199" s="74">
        <f t="shared" si="17"/>
        <v>0</v>
      </c>
      <c r="G199" s="72">
        <f t="shared" si="18"/>
        <v>0</v>
      </c>
    </row>
    <row r="200" spans="3:13" ht="48" customHeight="1" x14ac:dyDescent="0.3">
      <c r="C200" s="133" t="s">
        <v>361</v>
      </c>
      <c r="D200" s="74">
        <f t="shared" si="17"/>
        <v>0</v>
      </c>
      <c r="E200" s="74">
        <f t="shared" si="17"/>
        <v>0</v>
      </c>
      <c r="F200" s="74">
        <f t="shared" si="17"/>
        <v>0</v>
      </c>
      <c r="G200" s="72">
        <f t="shared" si="18"/>
        <v>0</v>
      </c>
    </row>
    <row r="201" spans="3:13" ht="33" customHeight="1" x14ac:dyDescent="0.3">
      <c r="C201" s="134" t="s">
        <v>362</v>
      </c>
      <c r="D201" s="74">
        <f t="shared" si="17"/>
        <v>0</v>
      </c>
      <c r="E201" s="74">
        <f t="shared" si="17"/>
        <v>0</v>
      </c>
      <c r="F201" s="74">
        <f t="shared" si="17"/>
        <v>0</v>
      </c>
      <c r="G201" s="72">
        <f t="shared" si="18"/>
        <v>0</v>
      </c>
    </row>
    <row r="202" spans="3:13" ht="21" customHeight="1" x14ac:dyDescent="0.3">
      <c r="C202" s="133" t="s">
        <v>363</v>
      </c>
      <c r="D202" s="74">
        <f t="shared" si="17"/>
        <v>0</v>
      </c>
      <c r="E202" s="74">
        <f t="shared" si="17"/>
        <v>0</v>
      </c>
      <c r="F202" s="74">
        <f t="shared" si="17"/>
        <v>0</v>
      </c>
      <c r="G202" s="72">
        <f t="shared" si="18"/>
        <v>0</v>
      </c>
      <c r="H202" s="25"/>
      <c r="I202" s="25"/>
      <c r="J202" s="25"/>
      <c r="K202" s="25"/>
      <c r="L202" s="25"/>
      <c r="M202" s="24"/>
    </row>
    <row r="203" spans="3:13" ht="39.75" customHeight="1" x14ac:dyDescent="0.3">
      <c r="C203" s="133" t="s">
        <v>364</v>
      </c>
      <c r="D203" s="74">
        <f t="shared" si="17"/>
        <v>0</v>
      </c>
      <c r="E203" s="74">
        <f t="shared" si="17"/>
        <v>0</v>
      </c>
      <c r="F203" s="74">
        <f t="shared" si="17"/>
        <v>0</v>
      </c>
      <c r="G203" s="72">
        <f t="shared" si="18"/>
        <v>0</v>
      </c>
      <c r="H203" s="25"/>
      <c r="I203" s="25"/>
      <c r="J203" s="25"/>
      <c r="K203" s="25"/>
      <c r="L203" s="25"/>
      <c r="M203" s="24"/>
    </row>
    <row r="204" spans="3:13" ht="39.75" customHeight="1" x14ac:dyDescent="0.3">
      <c r="C204" s="133" t="s">
        <v>365</v>
      </c>
      <c r="D204" s="117">
        <f t="shared" si="17"/>
        <v>0</v>
      </c>
      <c r="E204" s="117">
        <f t="shared" si="17"/>
        <v>0</v>
      </c>
      <c r="F204" s="117">
        <f t="shared" si="17"/>
        <v>0</v>
      </c>
      <c r="G204" s="72">
        <f t="shared" si="18"/>
        <v>0</v>
      </c>
      <c r="H204" s="25"/>
      <c r="I204" s="25"/>
      <c r="J204" s="25"/>
      <c r="K204" s="25"/>
      <c r="L204" s="25"/>
      <c r="M204" s="24"/>
    </row>
    <row r="205" spans="3:13" ht="22.5" customHeight="1" x14ac:dyDescent="0.3">
      <c r="C205" s="101" t="s">
        <v>347</v>
      </c>
      <c r="D205" s="118">
        <f>SUM(D198:D204)</f>
        <v>0</v>
      </c>
      <c r="E205" s="118">
        <f>SUM(E198:E204)</f>
        <v>0</v>
      </c>
      <c r="F205" s="118">
        <f>SUM(F198:F204)</f>
        <v>0</v>
      </c>
      <c r="G205" s="119">
        <f t="shared" si="18"/>
        <v>0</v>
      </c>
      <c r="H205" s="25"/>
      <c r="I205" s="25"/>
      <c r="J205" s="25"/>
      <c r="K205" s="25"/>
      <c r="L205" s="25"/>
      <c r="M205" s="24"/>
    </row>
    <row r="206" spans="3:13" ht="26.25" customHeight="1" thickBot="1" x14ac:dyDescent="0.35">
      <c r="C206" s="101" t="s">
        <v>348</v>
      </c>
      <c r="D206" s="76">
        <f>D205*0.07</f>
        <v>0</v>
      </c>
      <c r="E206" s="76">
        <f t="shared" ref="E206:G206" si="19">E205*0.07</f>
        <v>0</v>
      </c>
      <c r="F206" s="76">
        <f t="shared" si="19"/>
        <v>0</v>
      </c>
      <c r="G206" s="122">
        <f t="shared" si="19"/>
        <v>0</v>
      </c>
      <c r="H206" s="33"/>
      <c r="I206" s="33"/>
      <c r="J206" s="33"/>
      <c r="K206" s="33"/>
      <c r="L206" s="55"/>
      <c r="M206" s="53"/>
    </row>
    <row r="207" spans="3:13" ht="23.25" customHeight="1" thickBot="1" x14ac:dyDescent="0.35">
      <c r="C207" s="120" t="s">
        <v>184</v>
      </c>
      <c r="D207" s="121">
        <f>SUM(D205:D206)</f>
        <v>0</v>
      </c>
      <c r="E207" s="121">
        <f t="shared" ref="E207:G207" si="20">SUM(E205:E206)</f>
        <v>0</v>
      </c>
      <c r="F207" s="121">
        <f t="shared" si="20"/>
        <v>0</v>
      </c>
      <c r="G207" s="75">
        <f t="shared" si="20"/>
        <v>0</v>
      </c>
      <c r="H207" s="33"/>
      <c r="I207" s="33"/>
      <c r="J207" s="33"/>
      <c r="K207" s="33"/>
      <c r="L207" s="55"/>
      <c r="M207" s="53"/>
    </row>
    <row r="208" spans="3:13" ht="15.75" customHeight="1" x14ac:dyDescent="0.3">
      <c r="L208" s="56"/>
    </row>
    <row r="209" spans="3:13" ht="15.75" customHeight="1" x14ac:dyDescent="0.3">
      <c r="H209" s="40"/>
      <c r="I209" s="40"/>
      <c r="L209" s="56"/>
    </row>
    <row r="210" spans="3:13" ht="15.75" customHeight="1" x14ac:dyDescent="0.3">
      <c r="H210" s="40"/>
      <c r="I210" s="40"/>
    </row>
    <row r="211" spans="3:13" ht="40.5" customHeight="1" x14ac:dyDescent="0.3">
      <c r="H211" s="40"/>
      <c r="I211" s="40"/>
      <c r="L211" s="57"/>
    </row>
    <row r="212" spans="3:13" ht="24.75" customHeight="1" x14ac:dyDescent="0.3">
      <c r="H212" s="40"/>
      <c r="I212" s="40"/>
      <c r="L212" s="57"/>
    </row>
    <row r="213" spans="3:13" ht="41.25" customHeight="1" x14ac:dyDescent="0.3">
      <c r="H213" s="12"/>
      <c r="I213" s="40"/>
      <c r="L213" s="57"/>
    </row>
    <row r="214" spans="3:13" ht="51.75" customHeight="1" x14ac:dyDescent="0.3">
      <c r="H214" s="12"/>
      <c r="I214" s="40"/>
      <c r="L214" s="57"/>
    </row>
    <row r="215" spans="3:13" ht="42" customHeight="1" x14ac:dyDescent="0.3">
      <c r="H215" s="40"/>
      <c r="I215" s="40"/>
      <c r="L215" s="57"/>
    </row>
    <row r="216" spans="3:13" s="53" customFormat="1" ht="42" customHeight="1" x14ac:dyDescent="0.3">
      <c r="C216" s="52"/>
      <c r="G216" s="52"/>
      <c r="H216" s="52"/>
      <c r="I216" s="40"/>
      <c r="J216" s="52"/>
      <c r="K216" s="52"/>
      <c r="L216" s="57"/>
      <c r="M216" s="52"/>
    </row>
    <row r="217" spans="3:13" s="53" customFormat="1" ht="42" customHeight="1" x14ac:dyDescent="0.3">
      <c r="C217" s="52"/>
      <c r="G217" s="52"/>
      <c r="H217" s="52"/>
      <c r="I217" s="40"/>
      <c r="J217" s="52"/>
      <c r="K217" s="52"/>
      <c r="L217" s="52"/>
      <c r="M217" s="52"/>
    </row>
    <row r="218" spans="3:13" s="53" customFormat="1" ht="63.75" customHeight="1" x14ac:dyDescent="0.3">
      <c r="C218" s="52"/>
      <c r="G218" s="52"/>
      <c r="H218" s="52"/>
      <c r="I218" s="56"/>
      <c r="J218" s="52"/>
      <c r="K218" s="52"/>
      <c r="L218" s="52"/>
      <c r="M218" s="52"/>
    </row>
    <row r="219" spans="3:13" s="53" customFormat="1" ht="42" customHeight="1" x14ac:dyDescent="0.3">
      <c r="C219" s="52"/>
      <c r="G219" s="52"/>
      <c r="H219" s="52"/>
      <c r="I219" s="52"/>
      <c r="J219" s="52"/>
      <c r="K219" s="52"/>
      <c r="L219" s="52"/>
      <c r="M219" s="56"/>
    </row>
    <row r="220" spans="3:13" ht="23.25" customHeight="1" x14ac:dyDescent="0.3"/>
    <row r="221" spans="3:13" ht="27.75" customHeight="1" x14ac:dyDescent="0.3"/>
    <row r="222" spans="3:13" ht="55.5" customHeight="1" x14ac:dyDescent="0.3"/>
    <row r="223" spans="3:13" ht="57.75" customHeight="1" x14ac:dyDescent="0.3"/>
    <row r="224" spans="3:13" ht="21.75" customHeight="1" x14ac:dyDescent="0.3"/>
    <row r="225" spans="14:14" ht="49.5" customHeight="1" x14ac:dyDescent="0.3"/>
    <row r="226" spans="14:14" ht="28.5" customHeight="1" x14ac:dyDescent="0.3"/>
    <row r="227" spans="14:14" ht="28.5" customHeight="1" x14ac:dyDescent="0.3"/>
    <row r="228" spans="14:14" ht="28.5" customHeight="1" x14ac:dyDescent="0.3"/>
    <row r="229" spans="14:14" ht="23.25" customHeight="1" x14ac:dyDescent="0.3">
      <c r="N229" s="56"/>
    </row>
    <row r="230" spans="14:14" ht="43.5" customHeight="1" x14ac:dyDescent="0.3">
      <c r="N230" s="56"/>
    </row>
    <row r="231" spans="14:14" ht="55.5" customHeight="1" x14ac:dyDescent="0.3"/>
    <row r="232" spans="14:14" ht="42.75" customHeight="1" x14ac:dyDescent="0.3">
      <c r="N232" s="56"/>
    </row>
    <row r="233" spans="14:14" ht="21.75" customHeight="1" x14ac:dyDescent="0.3">
      <c r="N233" s="56"/>
    </row>
    <row r="234" spans="14:14" ht="21.75" customHeight="1" x14ac:dyDescent="0.3">
      <c r="N234" s="56"/>
    </row>
    <row r="235" spans="14:14" ht="23.25" customHeight="1" x14ac:dyDescent="0.3"/>
    <row r="236" spans="14:14" ht="23.25" customHeight="1" x14ac:dyDescent="0.3"/>
    <row r="237" spans="14:14" ht="21.75" customHeight="1" x14ac:dyDescent="0.3"/>
    <row r="238" spans="14:14" ht="16.5" customHeight="1" x14ac:dyDescent="0.3"/>
    <row r="239" spans="14:14" ht="29.25" customHeight="1" x14ac:dyDescent="0.3"/>
    <row r="240" spans="14:14" ht="24.75" customHeight="1" x14ac:dyDescent="0.3"/>
    <row r="241" ht="33" customHeight="1" x14ac:dyDescent="0.3"/>
    <row r="243" ht="15" customHeight="1" x14ac:dyDescent="0.3"/>
    <row r="244" ht="25.5" customHeight="1" x14ac:dyDescent="0.3"/>
  </sheetData>
  <sheetProtection sheet="1" insertColumns="0" insertRows="0" deleteRows="0"/>
  <mergeCells count="24">
    <mergeCell ref="C1:F1"/>
    <mergeCell ref="C2:F2"/>
    <mergeCell ref="B5:G5"/>
    <mergeCell ref="C6:G6"/>
    <mergeCell ref="B50:G50"/>
    <mergeCell ref="C17:G17"/>
    <mergeCell ref="C28:G28"/>
    <mergeCell ref="C39:G39"/>
    <mergeCell ref="C51:G51"/>
    <mergeCell ref="C96:G96"/>
    <mergeCell ref="C107:G107"/>
    <mergeCell ref="C118:G118"/>
    <mergeCell ref="C84:G84"/>
    <mergeCell ref="B95:G95"/>
    <mergeCell ref="C196:G196"/>
    <mergeCell ref="C129:G129"/>
    <mergeCell ref="B140:G140"/>
    <mergeCell ref="C141:G141"/>
    <mergeCell ref="C62:G62"/>
    <mergeCell ref="C73:G73"/>
    <mergeCell ref="C185:G185"/>
    <mergeCell ref="C163:G163"/>
    <mergeCell ref="C174:G174"/>
    <mergeCell ref="C152:G152"/>
  </mergeCells>
  <conditionalFormatting sqref="G15">
    <cfRule type="cellIs" dxfId="26" priority="18" operator="notEqual">
      <formula>$G$7</formula>
    </cfRule>
  </conditionalFormatting>
  <conditionalFormatting sqref="G26">
    <cfRule type="cellIs" dxfId="25" priority="17" operator="notEqual">
      <formula>$G$18</formula>
    </cfRule>
  </conditionalFormatting>
  <conditionalFormatting sqref="G37">
    <cfRule type="cellIs" dxfId="24" priority="16" operator="notEqual">
      <formula>$G$29</formula>
    </cfRule>
  </conditionalFormatting>
  <conditionalFormatting sqref="G48">
    <cfRule type="cellIs" dxfId="23" priority="15" operator="notEqual">
      <formula>$G$40</formula>
    </cfRule>
  </conditionalFormatting>
  <conditionalFormatting sqref="G60">
    <cfRule type="cellIs" dxfId="22" priority="14" operator="notEqual">
      <formula>$G$52</formula>
    </cfRule>
  </conditionalFormatting>
  <conditionalFormatting sqref="G71">
    <cfRule type="cellIs" dxfId="21" priority="13" operator="notEqual">
      <formula>$G$63</formula>
    </cfRule>
  </conditionalFormatting>
  <conditionalFormatting sqref="G82">
    <cfRule type="cellIs" dxfId="20" priority="12" operator="notEqual">
      <formula>$G$74</formula>
    </cfRule>
  </conditionalFormatting>
  <conditionalFormatting sqref="G93">
    <cfRule type="cellIs" dxfId="19" priority="11" operator="notEqual">
      <formula>$G$85</formula>
    </cfRule>
  </conditionalFormatting>
  <conditionalFormatting sqref="G105">
    <cfRule type="cellIs" dxfId="18" priority="10" operator="notEqual">
      <formula>$G$97</formula>
    </cfRule>
  </conditionalFormatting>
  <conditionalFormatting sqref="G116">
    <cfRule type="cellIs" dxfId="17" priority="9" operator="notEqual">
      <formula>$G$108</formula>
    </cfRule>
  </conditionalFormatting>
  <conditionalFormatting sqref="G127">
    <cfRule type="cellIs" dxfId="16" priority="8" operator="notEqual">
      <formula>$G$119</formula>
    </cfRule>
  </conditionalFormatting>
  <conditionalFormatting sqref="G138">
    <cfRule type="cellIs" dxfId="15" priority="7" operator="notEqual">
      <formula>$G$130</formula>
    </cfRule>
  </conditionalFormatting>
  <conditionalFormatting sqref="G150">
    <cfRule type="cellIs" dxfId="14" priority="6" operator="notEqual">
      <formula>$G$142</formula>
    </cfRule>
  </conditionalFormatting>
  <conditionalFormatting sqref="G161">
    <cfRule type="cellIs" dxfId="13" priority="5" operator="notEqual">
      <formula>$G$153</formula>
    </cfRule>
  </conditionalFormatting>
  <conditionalFormatting sqref="G172">
    <cfRule type="cellIs" dxfId="12" priority="4" operator="notEqual">
      <formula>$G$153</formula>
    </cfRule>
  </conditionalFormatting>
  <conditionalFormatting sqref="G183">
    <cfRule type="cellIs" dxfId="11" priority="3" operator="notEqual">
      <formula>$G$175</formula>
    </cfRule>
  </conditionalFormatting>
  <conditionalFormatting sqref="G194">
    <cfRule type="cellIs" dxfId="10" priority="2" operator="notEqual">
      <formula>$G$186</formula>
    </cfRule>
  </conditionalFormatting>
  <dataValidations count="8">
    <dataValidation allowBlank="1" showInputMessage="1" showErrorMessage="1" prompt=" Includes all general operating costs for running an office. Examples include telecommunication, rents, finance charges and other costs which cannot be mapped to other expense categories." sqref="C182 C14 C25 C36 C47 C59 C70 C81 C92 C104 C115 C126 C137 C149 C160 C171 C193 C204" xr:uid="{53748C35-115E-4395-B10C-50CE2F13DC2F}"/>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C181 C13 C24 C35 C46 C58 C69 C80 C91 C103 C114 C125 C136 C148 C159 C170 C192 C203" xr:uid="{9DD30DAD-252C-43C8-B2D2-D70E24558917}"/>
    <dataValidation allowBlank="1" showInputMessage="1" showErrorMessage="1" prompt="Services contracted by an organization which follow the normal procurement processes." sqref="C179 C11 C22 C33 C44 C56 C67 C78 C89 C101 C112 C123 C134 C146 C157 C168 C190 C201" xr:uid="{D2D4883A-DF6E-4599-89E1-C25704DD6B71}"/>
    <dataValidation allowBlank="1" showInputMessage="1" showErrorMessage="1" prompt="Includes staff and non-staff travel paid for by the organization directly related to a project." sqref="C180 C12 C23 C34 C45 C57 C68 C79 C90 C102 C113 C124 C135 C147 C158 C169 C191 C202" xr:uid="{F27DF7D7-7F10-4851-B4D7-4F92CEE88467}"/>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C178 C10 C21 C32 C43 C55 C66 C77 C88 C100 C111 C122 C133 C145 C156 C167 C189 C200" xr:uid="{28FB34E1-B486-4509-82E8-BD76BC77C499}"/>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C177 C9 C20 C31 C42 C54 C65 C76 C87 C99 C110 C121 C132 C144 C155 C166 C188 C199" xr:uid="{F098AF50-6738-49DD-B927-47F3EEE74261}"/>
    <dataValidation allowBlank="1" showInputMessage="1" showErrorMessage="1" prompt="Includes all related staff and temporary staff costs including base salary, post adjustment and all staff entitlements." sqref="C176 C8 C19 C30 C41 C53 C64 C75 C86 C98 C109 C120 C131 C143 C154 C165 C187 C198" xr:uid="{340B5EBB-3C3E-458C-BC5F-57C720FFB61A}"/>
    <dataValidation allowBlank="1" showInputMessage="1" showErrorMessage="1" prompt="Output totals must match the original total from Table 1, and will show as red if not. " sqref="G15" xr:uid="{CB4E1972-F42E-40FE-9670-1760DDE11E59}"/>
  </dataValidations>
  <pageMargins left="0.7" right="0.7" top="0.75" bottom="0.75" header="0.3" footer="0.3"/>
  <pageSetup scale="74" orientation="landscape" r:id="rId1"/>
  <rowBreaks count="1" manualBreakCount="1">
    <brk id="61" max="16383" man="1"/>
  </rowBreaks>
  <extLst>
    <ext xmlns:x14="http://schemas.microsoft.com/office/spreadsheetml/2009/9/main" uri="{78C0D931-6437-407d-A8EE-F0AAD7539E65}">
      <x14:conditionalFormattings>
        <x14:conditionalFormatting xmlns:xm="http://schemas.microsoft.com/office/excel/2006/main">
          <x14:cfRule type="cellIs" priority="1" operator="notEqual" id="{9BB3355D-65E3-41AD-A658-41150B167F0C}">
            <xm:f>'1) Tableau budgétaire 1'!$G$190</xm:f>
            <x14:dxf>
              <font>
                <color rgb="FF9C0006"/>
              </font>
              <fill>
                <patternFill>
                  <bgColor rgb="FFFFC7CE"/>
                </patternFill>
              </fill>
            </x14:dxf>
          </x14:cfRule>
          <xm:sqref>G207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97206-DF8F-4C09-A3F6-6A5B9323F72F}">
  <sheetPr>
    <tabColor theme="2" tint="-0.499984740745262"/>
  </sheetPr>
  <dimension ref="B1:B14"/>
  <sheetViews>
    <sheetView showGridLines="0" workbookViewId="0"/>
  </sheetViews>
  <sheetFormatPr baseColWidth="10" defaultColWidth="8.77734375" defaultRowHeight="14.4" x14ac:dyDescent="0.3"/>
  <cols>
    <col min="2" max="2" width="73.21875" customWidth="1"/>
  </cols>
  <sheetData>
    <row r="1" spans="2:2" ht="15" thickBot="1" x14ac:dyDescent="0.35"/>
    <row r="2" spans="2:2" ht="15" thickBot="1" x14ac:dyDescent="0.35">
      <c r="B2" s="138" t="s">
        <v>390</v>
      </c>
    </row>
    <row r="3" spans="2:2" ht="70.5" customHeight="1" x14ac:dyDescent="0.3">
      <c r="B3" s="139" t="s">
        <v>397</v>
      </c>
    </row>
    <row r="4" spans="2:2" ht="57.6" x14ac:dyDescent="0.3">
      <c r="B4" s="136" t="s">
        <v>391</v>
      </c>
    </row>
    <row r="5" spans="2:2" x14ac:dyDescent="0.3">
      <c r="B5" s="136"/>
    </row>
    <row r="6" spans="2:2" ht="57.6" x14ac:dyDescent="0.3">
      <c r="B6" s="135" t="s">
        <v>392</v>
      </c>
    </row>
    <row r="7" spans="2:2" x14ac:dyDescent="0.3">
      <c r="B7" s="136"/>
    </row>
    <row r="8" spans="2:2" ht="72" x14ac:dyDescent="0.3">
      <c r="B8" s="135" t="s">
        <v>398</v>
      </c>
    </row>
    <row r="9" spans="2:2" x14ac:dyDescent="0.3">
      <c r="B9" s="136"/>
    </row>
    <row r="10" spans="2:2" ht="28.8" x14ac:dyDescent="0.3">
      <c r="B10" s="136" t="s">
        <v>393</v>
      </c>
    </row>
    <row r="11" spans="2:2" x14ac:dyDescent="0.3">
      <c r="B11" s="136"/>
    </row>
    <row r="12" spans="2:2" ht="72" x14ac:dyDescent="0.3">
      <c r="B12" s="135" t="s">
        <v>399</v>
      </c>
    </row>
    <row r="13" spans="2:2" x14ac:dyDescent="0.3">
      <c r="B13" s="136"/>
    </row>
    <row r="14" spans="2:2" ht="58.2" thickBot="1" x14ac:dyDescent="0.35">
      <c r="B14" s="137" t="s">
        <v>394</v>
      </c>
    </row>
  </sheetData>
  <sheetProtection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AB4F5-934D-4955-B89C-92351ADA92DB}">
  <sheetPr>
    <tabColor theme="2" tint="-0.499984740745262"/>
  </sheetPr>
  <dimension ref="B1:H39"/>
  <sheetViews>
    <sheetView showGridLines="0" showZeros="0" topLeftCell="A45" zoomScaleNormal="80" zoomScaleSheetLayoutView="70" workbookViewId="0">
      <selection activeCell="D19" sqref="D19"/>
    </sheetView>
  </sheetViews>
  <sheetFormatPr baseColWidth="10" defaultColWidth="8.77734375" defaultRowHeight="14.4" x14ac:dyDescent="0.3"/>
  <cols>
    <col min="2" max="2" width="61.77734375" customWidth="1"/>
    <col min="4" max="4" width="22.77734375" customWidth="1"/>
    <col min="6" max="6" width="61.77734375" customWidth="1"/>
    <col min="8" max="8" width="22.77734375" customWidth="1"/>
  </cols>
  <sheetData>
    <row r="1" spans="2:8" ht="15" thickBot="1" x14ac:dyDescent="0.35"/>
    <row r="2" spans="2:8" x14ac:dyDescent="0.3">
      <c r="B2" s="313" t="s">
        <v>701</v>
      </c>
      <c r="C2" s="314"/>
      <c r="D2" s="315"/>
    </row>
    <row r="3" spans="2:8" ht="15" thickBot="1" x14ac:dyDescent="0.35">
      <c r="B3" s="316"/>
      <c r="C3" s="317"/>
      <c r="D3" s="318"/>
    </row>
    <row r="4" spans="2:8" ht="15" thickBot="1" x14ac:dyDescent="0.35"/>
    <row r="5" spans="2:8" x14ac:dyDescent="0.3">
      <c r="B5" s="304" t="s">
        <v>697</v>
      </c>
      <c r="C5" s="305"/>
      <c r="D5" s="306"/>
      <c r="E5" s="234"/>
      <c r="F5" s="304" t="s">
        <v>702</v>
      </c>
      <c r="G5" s="305"/>
      <c r="H5" s="306"/>
    </row>
    <row r="6" spans="2:8" ht="15" thickBot="1" x14ac:dyDescent="0.35">
      <c r="B6" s="307"/>
      <c r="C6" s="308"/>
      <c r="D6" s="309"/>
      <c r="E6" s="234"/>
      <c r="F6" s="307"/>
      <c r="G6" s="308"/>
      <c r="H6" s="309"/>
    </row>
    <row r="7" spans="2:8" x14ac:dyDescent="0.3">
      <c r="B7" s="235" t="s">
        <v>700</v>
      </c>
      <c r="C7" s="300">
        <f>SUM('1) Tableau budgétaire 1'!D15:F15,'1) Tableau budgétaire 1'!D25:F25,'1) Tableau budgétaire 1'!D35:F35,'1) Tableau budgétaire 1'!D45:F45)</f>
        <v>777000</v>
      </c>
      <c r="D7" s="301"/>
      <c r="E7" s="234"/>
      <c r="F7" s="235" t="s">
        <v>700</v>
      </c>
      <c r="G7" s="300">
        <f>SUM('1) Tableau budgétaire 1'!D15:F15,'1) Tableau budgétaire 1'!D25:F25,'1) Tableau budgétaire 1'!D35:F35,'1) Tableau budgétaire 1'!D45:F45)</f>
        <v>777000</v>
      </c>
      <c r="H7" s="301"/>
    </row>
    <row r="8" spans="2:8" ht="28.8" x14ac:dyDescent="0.3">
      <c r="B8" s="235" t="s">
        <v>442</v>
      </c>
      <c r="C8" s="302">
        <f>SUM(D10:D12)</f>
        <v>0</v>
      </c>
      <c r="D8" s="303"/>
      <c r="E8" s="234"/>
      <c r="F8" s="235" t="s">
        <v>869</v>
      </c>
      <c r="G8" s="302">
        <f>SUM(H10:H12)</f>
        <v>0</v>
      </c>
      <c r="H8" s="303"/>
    </row>
    <row r="9" spans="2:8" ht="28.8" x14ac:dyDescent="0.3">
      <c r="B9" s="242" t="s">
        <v>441</v>
      </c>
      <c r="C9" s="236" t="s">
        <v>706</v>
      </c>
      <c r="D9" s="237" t="s">
        <v>443</v>
      </c>
      <c r="E9" s="234"/>
      <c r="F9" s="243" t="s">
        <v>705</v>
      </c>
      <c r="G9" s="236" t="s">
        <v>870</v>
      </c>
      <c r="H9" s="237" t="s">
        <v>872</v>
      </c>
    </row>
    <row r="10" spans="2:8" ht="35.1" customHeight="1" x14ac:dyDescent="0.3">
      <c r="B10" s="240">
        <v>0</v>
      </c>
      <c r="C10" s="238">
        <v>0</v>
      </c>
      <c r="D10" s="232">
        <f>C7*C10</f>
        <v>0</v>
      </c>
      <c r="E10" s="234"/>
      <c r="F10" s="240"/>
      <c r="G10" s="238">
        <v>0</v>
      </c>
      <c r="H10" s="232">
        <f>$G$7*G10</f>
        <v>0</v>
      </c>
    </row>
    <row r="11" spans="2:8" ht="35.1" customHeight="1" x14ac:dyDescent="0.3">
      <c r="B11" s="240">
        <v>0</v>
      </c>
      <c r="C11" s="238">
        <v>0</v>
      </c>
      <c r="D11" s="232">
        <f>C7*C11</f>
        <v>0</v>
      </c>
      <c r="E11" s="234"/>
      <c r="F11" s="240"/>
      <c r="G11" s="238">
        <v>0</v>
      </c>
      <c r="H11" s="232">
        <f>G7*G11</f>
        <v>0</v>
      </c>
    </row>
    <row r="12" spans="2:8" ht="35.1" customHeight="1" thickBot="1" x14ac:dyDescent="0.35">
      <c r="B12" s="241">
        <v>0</v>
      </c>
      <c r="C12" s="239">
        <v>0</v>
      </c>
      <c r="D12" s="233">
        <f>C7*C12</f>
        <v>0</v>
      </c>
      <c r="E12" s="234"/>
      <c r="F12" s="241"/>
      <c r="G12" s="239">
        <v>0</v>
      </c>
      <c r="H12" s="233">
        <f>G7*G12</f>
        <v>0</v>
      </c>
    </row>
    <row r="13" spans="2:8" ht="15" thickBot="1" x14ac:dyDescent="0.35">
      <c r="B13" s="234"/>
      <c r="C13" s="234"/>
      <c r="D13" s="234"/>
      <c r="E13" s="234"/>
      <c r="F13" s="234"/>
      <c r="G13" s="234"/>
      <c r="H13" s="234"/>
    </row>
    <row r="14" spans="2:8" x14ac:dyDescent="0.3">
      <c r="B14" s="304" t="s">
        <v>698</v>
      </c>
      <c r="C14" s="305"/>
      <c r="D14" s="306"/>
      <c r="E14" s="234"/>
      <c r="F14" s="304" t="s">
        <v>703</v>
      </c>
      <c r="G14" s="305"/>
      <c r="H14" s="306"/>
    </row>
    <row r="15" spans="2:8" ht="15" thickBot="1" x14ac:dyDescent="0.35">
      <c r="B15" s="310"/>
      <c r="C15" s="311"/>
      <c r="D15" s="312"/>
      <c r="E15" s="234"/>
      <c r="F15" s="310"/>
      <c r="G15" s="311"/>
      <c r="H15" s="312"/>
    </row>
    <row r="16" spans="2:8" x14ac:dyDescent="0.3">
      <c r="B16" s="235" t="s">
        <v>700</v>
      </c>
      <c r="C16" s="300">
        <f>SUM('1) Tableau budgétaire 1'!D57:F57,'1) Tableau budgétaire 1'!D67:F67,'1) Tableau budgétaire 1'!D77:F77,'1) Tableau budgétaire 1'!D87:F87)</f>
        <v>282000</v>
      </c>
      <c r="D16" s="301"/>
      <c r="E16" s="234"/>
      <c r="F16" s="235" t="s">
        <v>700</v>
      </c>
      <c r="G16" s="300">
        <f>SUM('1) Tableau budgétaire 1'!D57:F57,'1) Tableau budgétaire 1'!D67:F67,'1) Tableau budgétaire 1'!D77:F77,'1) Tableau budgétaire 1'!D87:F87)</f>
        <v>282000</v>
      </c>
      <c r="H16" s="301"/>
    </row>
    <row r="17" spans="2:8" ht="28.8" x14ac:dyDescent="0.3">
      <c r="B17" s="235" t="s">
        <v>442</v>
      </c>
      <c r="C17" s="302">
        <f>SUM(D19:D21)</f>
        <v>0</v>
      </c>
      <c r="D17" s="303"/>
      <c r="E17" s="234"/>
      <c r="F17" s="235" t="s">
        <v>869</v>
      </c>
      <c r="G17" s="302">
        <f>SUM(H19:H21)</f>
        <v>0</v>
      </c>
      <c r="H17" s="303"/>
    </row>
    <row r="18" spans="2:8" ht="28.8" x14ac:dyDescent="0.3">
      <c r="B18" s="242" t="s">
        <v>441</v>
      </c>
      <c r="C18" s="236" t="s">
        <v>706</v>
      </c>
      <c r="D18" s="237" t="s">
        <v>443</v>
      </c>
      <c r="E18" s="234"/>
      <c r="F18" s="243" t="s">
        <v>705</v>
      </c>
      <c r="G18" s="236" t="s">
        <v>870</v>
      </c>
      <c r="H18" s="237" t="s">
        <v>872</v>
      </c>
    </row>
    <row r="19" spans="2:8" ht="35.1" customHeight="1" x14ac:dyDescent="0.3">
      <c r="B19" s="240">
        <v>0</v>
      </c>
      <c r="C19" s="238">
        <v>0</v>
      </c>
      <c r="D19" s="232">
        <f>$C$16*C19</f>
        <v>0</v>
      </c>
      <c r="E19" s="234"/>
      <c r="F19" s="240"/>
      <c r="G19" s="238">
        <v>0</v>
      </c>
      <c r="H19" s="232">
        <f>$G$16*G19</f>
        <v>0</v>
      </c>
    </row>
    <row r="20" spans="2:8" ht="35.1" customHeight="1" x14ac:dyDescent="0.3">
      <c r="B20" s="240">
        <v>0</v>
      </c>
      <c r="C20" s="238">
        <v>0</v>
      </c>
      <c r="D20" s="232">
        <f>$C$16*C20</f>
        <v>0</v>
      </c>
      <c r="E20" s="234"/>
      <c r="F20" s="240"/>
      <c r="G20" s="238">
        <v>0</v>
      </c>
      <c r="H20" s="232">
        <f>$G$16*G20</f>
        <v>0</v>
      </c>
    </row>
    <row r="21" spans="2:8" ht="35.1" customHeight="1" thickBot="1" x14ac:dyDescent="0.35">
      <c r="B21" s="241">
        <v>0</v>
      </c>
      <c r="C21" s="239">
        <v>0</v>
      </c>
      <c r="D21" s="233">
        <f>$C$16*C21</f>
        <v>0</v>
      </c>
      <c r="E21" s="234"/>
      <c r="F21" s="241"/>
      <c r="G21" s="239">
        <v>0</v>
      </c>
      <c r="H21" s="233">
        <f>$G$16*G21</f>
        <v>0</v>
      </c>
    </row>
    <row r="22" spans="2:8" ht="15" thickBot="1" x14ac:dyDescent="0.35">
      <c r="B22" s="234"/>
      <c r="C22" s="234"/>
      <c r="D22" s="234"/>
      <c r="E22" s="234"/>
      <c r="F22" s="234"/>
      <c r="G22" s="234"/>
      <c r="H22" s="234"/>
    </row>
    <row r="23" spans="2:8" x14ac:dyDescent="0.3">
      <c r="B23" s="304" t="s">
        <v>699</v>
      </c>
      <c r="C23" s="305"/>
      <c r="D23" s="306"/>
      <c r="E23" s="234"/>
      <c r="F23" s="304" t="s">
        <v>704</v>
      </c>
      <c r="G23" s="305"/>
      <c r="H23" s="306"/>
    </row>
    <row r="24" spans="2:8" ht="15" thickBot="1" x14ac:dyDescent="0.35">
      <c r="B24" s="307"/>
      <c r="C24" s="308"/>
      <c r="D24" s="309"/>
      <c r="E24" s="234"/>
      <c r="F24" s="307"/>
      <c r="G24" s="308"/>
      <c r="H24" s="309"/>
    </row>
    <row r="25" spans="2:8" x14ac:dyDescent="0.3">
      <c r="B25" s="235" t="s">
        <v>700</v>
      </c>
      <c r="C25" s="300">
        <f>SUM('1) Tableau budgétaire 1'!D99:F99,'1) Tableau budgétaire 1'!D109:F109,'1) Tableau budgétaire 1'!D119:F119,'1) Tableau budgétaire 1'!D129:F129)</f>
        <v>250000</v>
      </c>
      <c r="D25" s="301"/>
      <c r="E25" s="234"/>
      <c r="F25" s="235" t="s">
        <v>700</v>
      </c>
      <c r="G25" s="300">
        <f>SUM('1) Tableau budgétaire 1'!D99:F99,'1) Tableau budgétaire 1'!D109:F109,'1) Tableau budgétaire 1'!D119:F119,'1) Tableau budgétaire 1'!D129:F129)</f>
        <v>250000</v>
      </c>
      <c r="H25" s="301"/>
    </row>
    <row r="26" spans="2:8" ht="28.8" x14ac:dyDescent="0.3">
      <c r="B26" s="235" t="s">
        <v>442</v>
      </c>
      <c r="C26" s="302">
        <f>SUM(D28:D30)</f>
        <v>0</v>
      </c>
      <c r="D26" s="303"/>
      <c r="E26" s="234"/>
      <c r="F26" s="235" t="s">
        <v>869</v>
      </c>
      <c r="G26" s="302">
        <f>SUM(H28:H30)</f>
        <v>0</v>
      </c>
      <c r="H26" s="303"/>
    </row>
    <row r="27" spans="2:8" ht="28.8" x14ac:dyDescent="0.3">
      <c r="B27" s="242" t="s">
        <v>441</v>
      </c>
      <c r="C27" s="236" t="s">
        <v>706</v>
      </c>
      <c r="D27" s="237" t="s">
        <v>443</v>
      </c>
      <c r="E27" s="234"/>
      <c r="F27" s="243" t="s">
        <v>705</v>
      </c>
      <c r="G27" s="236" t="s">
        <v>871</v>
      </c>
      <c r="H27" s="237" t="s">
        <v>872</v>
      </c>
    </row>
    <row r="28" spans="2:8" ht="35.1" customHeight="1" x14ac:dyDescent="0.3">
      <c r="B28" s="240">
        <v>0</v>
      </c>
      <c r="C28" s="238">
        <v>0</v>
      </c>
      <c r="D28" s="232">
        <f>$C$25*C28</f>
        <v>0</v>
      </c>
      <c r="E28" s="234"/>
      <c r="F28" s="240"/>
      <c r="G28" s="238">
        <v>0</v>
      </c>
      <c r="H28" s="232">
        <f>$G$25*G28</f>
        <v>0</v>
      </c>
    </row>
    <row r="29" spans="2:8" ht="35.1" customHeight="1" x14ac:dyDescent="0.3">
      <c r="B29" s="240">
        <v>0</v>
      </c>
      <c r="C29" s="238">
        <v>0</v>
      </c>
      <c r="D29" s="232">
        <f>$C$25*C29</f>
        <v>0</v>
      </c>
      <c r="E29" s="234"/>
      <c r="F29" s="240"/>
      <c r="G29" s="238">
        <v>0</v>
      </c>
      <c r="H29" s="232">
        <f>$G$25*G29</f>
        <v>0</v>
      </c>
    </row>
    <row r="30" spans="2:8" ht="35.1" customHeight="1" thickBot="1" x14ac:dyDescent="0.35">
      <c r="B30" s="241">
        <v>0</v>
      </c>
      <c r="C30" s="239">
        <v>0</v>
      </c>
      <c r="D30" s="233">
        <f>$C$25*C30</f>
        <v>0</v>
      </c>
      <c r="E30" s="234"/>
      <c r="F30" s="241"/>
      <c r="G30" s="239">
        <v>0</v>
      </c>
      <c r="H30" s="233">
        <f>$G$25*G30</f>
        <v>0</v>
      </c>
    </row>
    <row r="31" spans="2:8" ht="15" thickBot="1" x14ac:dyDescent="0.35">
      <c r="B31" s="234"/>
      <c r="C31" s="234"/>
      <c r="D31" s="234"/>
      <c r="E31" s="234"/>
      <c r="F31" s="234"/>
      <c r="G31" s="234"/>
      <c r="H31" s="234"/>
    </row>
    <row r="32" spans="2:8" x14ac:dyDescent="0.3">
      <c r="B32" s="304" t="s">
        <v>707</v>
      </c>
      <c r="C32" s="305"/>
      <c r="D32" s="306"/>
      <c r="E32" s="234"/>
      <c r="F32" s="304" t="s">
        <v>707</v>
      </c>
      <c r="G32" s="305"/>
      <c r="H32" s="306"/>
    </row>
    <row r="33" spans="2:8" ht="15" thickBot="1" x14ac:dyDescent="0.35">
      <c r="B33" s="307"/>
      <c r="C33" s="308"/>
      <c r="D33" s="309"/>
      <c r="E33" s="234"/>
      <c r="F33" s="307"/>
      <c r="G33" s="308"/>
      <c r="H33" s="309"/>
    </row>
    <row r="34" spans="2:8" x14ac:dyDescent="0.3">
      <c r="B34" s="235" t="s">
        <v>700</v>
      </c>
      <c r="C34" s="300">
        <f>SUM('1) Tableau budgétaire 1'!D141:F141,'1) Tableau budgétaire 1'!D151:F151,'1) Tableau budgétaire 1'!D161:F161,'1) Tableau budgétaire 1'!D171:F171)</f>
        <v>0</v>
      </c>
      <c r="D34" s="301"/>
      <c r="E34" s="234"/>
      <c r="F34" s="235" t="s">
        <v>700</v>
      </c>
      <c r="G34" s="300">
        <f>SUM('1) Tableau budgétaire 1'!D141:F141,'1) Tableau budgétaire 1'!D151:F151,'1) Tableau budgétaire 1'!D161:F161,'1) Tableau budgétaire 1'!D171:F171)</f>
        <v>0</v>
      </c>
      <c r="H34" s="301"/>
    </row>
    <row r="35" spans="2:8" ht="28.8" x14ac:dyDescent="0.3">
      <c r="B35" s="235" t="s">
        <v>442</v>
      </c>
      <c r="C35" s="302">
        <f>SUM(D37:D39)</f>
        <v>0</v>
      </c>
      <c r="D35" s="303"/>
      <c r="E35" s="234"/>
      <c r="F35" s="235" t="s">
        <v>869</v>
      </c>
      <c r="G35" s="302">
        <f>SUM(H37:H39)</f>
        <v>0</v>
      </c>
      <c r="H35" s="303"/>
    </row>
    <row r="36" spans="2:8" ht="28.8" x14ac:dyDescent="0.3">
      <c r="B36" s="242" t="s">
        <v>441</v>
      </c>
      <c r="C36" s="236" t="s">
        <v>706</v>
      </c>
      <c r="D36" s="237" t="s">
        <v>443</v>
      </c>
      <c r="E36" s="234"/>
      <c r="F36" s="243" t="s">
        <v>705</v>
      </c>
      <c r="G36" s="236" t="s">
        <v>870</v>
      </c>
      <c r="H36" s="237" t="s">
        <v>872</v>
      </c>
    </row>
    <row r="37" spans="2:8" ht="35.1" customHeight="1" x14ac:dyDescent="0.3">
      <c r="B37" s="240">
        <v>0</v>
      </c>
      <c r="C37" s="238">
        <v>0</v>
      </c>
      <c r="D37" s="232">
        <f>$C$34*C37</f>
        <v>0</v>
      </c>
      <c r="E37" s="234"/>
      <c r="F37" s="240"/>
      <c r="G37" s="238">
        <v>0</v>
      </c>
      <c r="H37" s="232">
        <f>$G$34*G37</f>
        <v>0</v>
      </c>
    </row>
    <row r="38" spans="2:8" ht="35.1" customHeight="1" x14ac:dyDescent="0.3">
      <c r="B38" s="240">
        <v>0</v>
      </c>
      <c r="C38" s="238">
        <v>0</v>
      </c>
      <c r="D38" s="232">
        <f>$C$34*C38</f>
        <v>0</v>
      </c>
      <c r="E38" s="234"/>
      <c r="F38" s="240"/>
      <c r="G38" s="238">
        <v>0</v>
      </c>
      <c r="H38" s="232">
        <f>$G$34*G38</f>
        <v>0</v>
      </c>
    </row>
    <row r="39" spans="2:8" ht="35.1" customHeight="1" thickBot="1" x14ac:dyDescent="0.35">
      <c r="B39" s="241">
        <v>0</v>
      </c>
      <c r="C39" s="239">
        <v>0</v>
      </c>
      <c r="D39" s="233">
        <f>$C$34*C39</f>
        <v>0</v>
      </c>
      <c r="E39" s="234"/>
      <c r="F39" s="241"/>
      <c r="G39" s="239">
        <v>0</v>
      </c>
      <c r="H39" s="233">
        <f>$G$25*G39</f>
        <v>0</v>
      </c>
    </row>
  </sheetData>
  <sheetProtection sheet="1" objects="1" scenarios="1"/>
  <mergeCells count="33">
    <mergeCell ref="B2:D3"/>
    <mergeCell ref="C7:D7"/>
    <mergeCell ref="B6:D6"/>
    <mergeCell ref="B5:D5"/>
    <mergeCell ref="C8:D8"/>
    <mergeCell ref="F5:H5"/>
    <mergeCell ref="F6:H6"/>
    <mergeCell ref="G7:H7"/>
    <mergeCell ref="G8:H8"/>
    <mergeCell ref="B14:D14"/>
    <mergeCell ref="F14:H14"/>
    <mergeCell ref="B15:D15"/>
    <mergeCell ref="F15:H15"/>
    <mergeCell ref="C16:D16"/>
    <mergeCell ref="G16:H16"/>
    <mergeCell ref="C17:D17"/>
    <mergeCell ref="G17:H17"/>
    <mergeCell ref="F23:H23"/>
    <mergeCell ref="B24:D24"/>
    <mergeCell ref="F24:H24"/>
    <mergeCell ref="C25:D25"/>
    <mergeCell ref="G25:H25"/>
    <mergeCell ref="B23:D23"/>
    <mergeCell ref="G34:H34"/>
    <mergeCell ref="C35:D35"/>
    <mergeCell ref="G35:H35"/>
    <mergeCell ref="G26:H26"/>
    <mergeCell ref="B32:D32"/>
    <mergeCell ref="F32:H32"/>
    <mergeCell ref="B33:D33"/>
    <mergeCell ref="F33:H33"/>
    <mergeCell ref="C26:D26"/>
    <mergeCell ref="C34:D34"/>
  </mergeCells>
  <conditionalFormatting sqref="C8:D8">
    <cfRule type="cellIs" dxfId="8" priority="8" operator="greaterThan">
      <formula>$C$7</formula>
    </cfRule>
  </conditionalFormatting>
  <conditionalFormatting sqref="C17:D17">
    <cfRule type="cellIs" dxfId="7" priority="7" operator="greaterThan">
      <formula>$C$16</formula>
    </cfRule>
  </conditionalFormatting>
  <conditionalFormatting sqref="C26:D26">
    <cfRule type="cellIs" dxfId="6" priority="6" operator="greaterThan">
      <formula>$C$25</formula>
    </cfRule>
  </conditionalFormatting>
  <conditionalFormatting sqref="C35:D35">
    <cfRule type="cellIs" dxfId="5" priority="5" operator="greaterThan">
      <formula>$C$34</formula>
    </cfRule>
  </conditionalFormatting>
  <conditionalFormatting sqref="G8:H8">
    <cfRule type="cellIs" dxfId="4" priority="4" operator="greaterThan">
      <formula>$C$7</formula>
    </cfRule>
  </conditionalFormatting>
  <conditionalFormatting sqref="G17:H17">
    <cfRule type="cellIs" dxfId="3" priority="3" operator="greaterThan">
      <formula>$C$16</formula>
    </cfRule>
  </conditionalFormatting>
  <conditionalFormatting sqref="G26:H26">
    <cfRule type="cellIs" dxfId="2" priority="2" operator="greaterThan">
      <formula>$C$25</formula>
    </cfRule>
  </conditionalFormatting>
  <conditionalFormatting sqref="G35:H35">
    <cfRule type="cellIs" dxfId="1" priority="1" operator="greaterThan">
      <formula>$C$34</formula>
    </cfRule>
  </conditionalFormatting>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46FDDD72-2033-4ECE-AAFD-D4A7D23AE0B9}">
          <x14:formula1>
            <xm:f>Dropdowns!$A$1:$A$11</xm:f>
          </x14:formula1>
          <xm:sqref>C10:C12 C19:C21 C28:C30 C37:C39 G10:G12 G19:G21 G28:G30 G37:G39</xm:sqref>
        </x14:dataValidation>
        <x14:dataValidation type="list" allowBlank="1" showInputMessage="1" showErrorMessage="1" xr:uid="{29BB23E6-B029-470D-8C51-34B0E46765C3}">
          <x14:formula1>
            <xm:f>Sheet2!$A$1:$A$171</xm:f>
          </x14:formula1>
          <xm:sqref>B10:B12 B28:B30 B19:B21 B37:B39</xm:sqref>
        </x14:dataValidation>
        <x14:dataValidation type="list" allowBlank="1" showInputMessage="1" showErrorMessage="1" xr:uid="{926D952C-D61F-4D36-9445-6FC9AE59BF66}">
          <x14:formula1>
            <xm:f>Sheet2!$C$1:$C$81</xm:f>
          </x14:formula1>
          <xm:sqref>F10:F12 F19:F21 F28:F30 F37:F39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F0198-F825-45FB-8012-DD34B7E9FF53}">
  <sheetPr>
    <tabColor theme="2" tint="-0.499984740745262"/>
  </sheetPr>
  <dimension ref="A1:D100"/>
  <sheetViews>
    <sheetView zoomScale="64" zoomScaleNormal="85" workbookViewId="0">
      <selection activeCell="D5" sqref="D5"/>
    </sheetView>
  </sheetViews>
  <sheetFormatPr baseColWidth="10" defaultColWidth="8.77734375" defaultRowHeight="14.4" x14ac:dyDescent="0.3"/>
  <cols>
    <col min="1" max="1" width="15.21875" customWidth="1"/>
    <col min="2" max="2" width="36.77734375" customWidth="1"/>
    <col min="3" max="3" width="90.77734375" customWidth="1"/>
    <col min="4" max="4" width="35" customWidth="1"/>
  </cols>
  <sheetData>
    <row r="1" spans="1:4" ht="15.6" thickBot="1" x14ac:dyDescent="0.35">
      <c r="A1" s="199" t="s">
        <v>708</v>
      </c>
      <c r="B1" s="200" t="s">
        <v>873</v>
      </c>
      <c r="C1" s="230" t="s">
        <v>868</v>
      </c>
      <c r="D1" s="201" t="s">
        <v>709</v>
      </c>
    </row>
    <row r="2" spans="1:4" ht="28.2" thickBot="1" x14ac:dyDescent="0.35">
      <c r="A2" s="202"/>
      <c r="B2" s="203" t="s">
        <v>710</v>
      </c>
      <c r="C2" s="204" t="s">
        <v>711</v>
      </c>
      <c r="D2" s="205"/>
    </row>
    <row r="3" spans="1:4" ht="28.2" thickBot="1" x14ac:dyDescent="0.35">
      <c r="A3" s="206">
        <v>0</v>
      </c>
      <c r="B3" s="203" t="s">
        <v>712</v>
      </c>
      <c r="C3" s="205" t="s">
        <v>713</v>
      </c>
      <c r="D3" s="205"/>
    </row>
    <row r="4" spans="1:4" ht="30" customHeight="1" thickBot="1" x14ac:dyDescent="0.35">
      <c r="A4" s="207">
        <v>1</v>
      </c>
      <c r="B4" s="325" t="s">
        <v>714</v>
      </c>
      <c r="C4" s="326"/>
      <c r="D4" s="203"/>
    </row>
    <row r="5" spans="1:4" ht="28.2" thickBot="1" x14ac:dyDescent="0.35">
      <c r="A5" s="202">
        <v>1.1000000000000001</v>
      </c>
      <c r="B5" s="205" t="s">
        <v>715</v>
      </c>
      <c r="C5" s="205" t="s">
        <v>716</v>
      </c>
      <c r="D5" s="208">
        <v>15151</v>
      </c>
    </row>
    <row r="6" spans="1:4" ht="42" thickBot="1" x14ac:dyDescent="0.35">
      <c r="A6" s="202">
        <v>1.2</v>
      </c>
      <c r="B6" s="205" t="s">
        <v>717</v>
      </c>
      <c r="C6" s="205" t="s">
        <v>718</v>
      </c>
      <c r="D6" s="209">
        <v>15220</v>
      </c>
    </row>
    <row r="7" spans="1:4" ht="133.5" customHeight="1" thickBot="1" x14ac:dyDescent="0.35">
      <c r="A7" s="202">
        <v>1.3</v>
      </c>
      <c r="B7" s="205" t="s">
        <v>719</v>
      </c>
      <c r="C7" s="205" t="s">
        <v>720</v>
      </c>
      <c r="D7" s="209">
        <v>15220</v>
      </c>
    </row>
    <row r="8" spans="1:4" ht="163.05000000000001" customHeight="1" thickBot="1" x14ac:dyDescent="0.35">
      <c r="A8" s="202">
        <v>1.4</v>
      </c>
      <c r="B8" s="205" t="s">
        <v>721</v>
      </c>
      <c r="C8" s="205" t="s">
        <v>722</v>
      </c>
      <c r="D8" s="209">
        <v>15220</v>
      </c>
    </row>
    <row r="9" spans="1:4" ht="15" thickBot="1" x14ac:dyDescent="0.35">
      <c r="A9" s="210" t="s">
        <v>413</v>
      </c>
      <c r="B9" s="211" t="s">
        <v>723</v>
      </c>
      <c r="C9" s="229" t="s">
        <v>724</v>
      </c>
      <c r="D9" s="212">
        <v>15220</v>
      </c>
    </row>
    <row r="10" spans="1:4" ht="15" thickBot="1" x14ac:dyDescent="0.35">
      <c r="A10" s="210" t="s">
        <v>414</v>
      </c>
      <c r="B10" s="211" t="s">
        <v>725</v>
      </c>
      <c r="C10" s="229" t="s">
        <v>726</v>
      </c>
      <c r="D10" s="212">
        <v>15220</v>
      </c>
    </row>
    <row r="11" spans="1:4" ht="114" customHeight="1" thickBot="1" x14ac:dyDescent="0.35">
      <c r="A11" s="210" t="s">
        <v>415</v>
      </c>
      <c r="B11" s="211" t="s">
        <v>727</v>
      </c>
      <c r="C11" s="229" t="s">
        <v>728</v>
      </c>
      <c r="D11" s="212">
        <v>15220</v>
      </c>
    </row>
    <row r="12" spans="1:4" ht="55.8" thickBot="1" x14ac:dyDescent="0.35">
      <c r="A12" s="210" t="s">
        <v>416</v>
      </c>
      <c r="B12" s="211" t="s">
        <v>729</v>
      </c>
      <c r="C12" s="229" t="s">
        <v>730</v>
      </c>
      <c r="D12" s="212">
        <v>15220</v>
      </c>
    </row>
    <row r="13" spans="1:4" ht="95.55" customHeight="1" thickBot="1" x14ac:dyDescent="0.35">
      <c r="A13" s="210" t="s">
        <v>417</v>
      </c>
      <c r="B13" s="211" t="s">
        <v>731</v>
      </c>
      <c r="C13" s="229" t="s">
        <v>732</v>
      </c>
      <c r="D13" s="212">
        <v>15220</v>
      </c>
    </row>
    <row r="14" spans="1:4" ht="15" thickBot="1" x14ac:dyDescent="0.35">
      <c r="A14" s="202" t="s">
        <v>733</v>
      </c>
      <c r="B14" s="205" t="s">
        <v>450</v>
      </c>
      <c r="C14" s="205"/>
      <c r="D14" s="213"/>
    </row>
    <row r="15" spans="1:4" ht="131.55000000000001" customHeight="1" thickBot="1" x14ac:dyDescent="0.35">
      <c r="A15" s="202">
        <v>1.5</v>
      </c>
      <c r="B15" s="205" t="s">
        <v>734</v>
      </c>
      <c r="C15" s="205" t="s">
        <v>735</v>
      </c>
      <c r="D15" s="208">
        <v>15152</v>
      </c>
    </row>
    <row r="16" spans="1:4" ht="88.05" customHeight="1" thickBot="1" x14ac:dyDescent="0.35">
      <c r="A16" s="202">
        <v>1.6</v>
      </c>
      <c r="B16" s="205" t="s">
        <v>736</v>
      </c>
      <c r="C16" s="205" t="s">
        <v>737</v>
      </c>
      <c r="D16" s="209">
        <v>15150</v>
      </c>
    </row>
    <row r="17" spans="1:4" ht="147" customHeight="1" thickBot="1" x14ac:dyDescent="0.35">
      <c r="A17" s="202">
        <v>1.7</v>
      </c>
      <c r="B17" s="205" t="s">
        <v>738</v>
      </c>
      <c r="C17" s="205" t="s">
        <v>739</v>
      </c>
      <c r="D17" s="209">
        <v>15150</v>
      </c>
    </row>
    <row r="18" spans="1:4" ht="81" customHeight="1" thickBot="1" x14ac:dyDescent="0.35">
      <c r="A18" s="210" t="s">
        <v>418</v>
      </c>
      <c r="B18" s="211" t="s">
        <v>740</v>
      </c>
      <c r="C18" s="229" t="s">
        <v>741</v>
      </c>
      <c r="D18" s="212">
        <v>15150</v>
      </c>
    </row>
    <row r="19" spans="1:4" ht="69.599999999999994" thickBot="1" x14ac:dyDescent="0.35">
      <c r="A19" s="210" t="s">
        <v>419</v>
      </c>
      <c r="B19" s="211" t="s">
        <v>742</v>
      </c>
      <c r="C19" s="229" t="s">
        <v>743</v>
      </c>
      <c r="D19" s="212">
        <v>15150</v>
      </c>
    </row>
    <row r="20" spans="1:4" ht="15" thickBot="1" x14ac:dyDescent="0.35">
      <c r="A20" s="214" t="s">
        <v>744</v>
      </c>
      <c r="B20" s="215" t="s">
        <v>450</v>
      </c>
      <c r="C20" s="205"/>
      <c r="D20" s="216"/>
    </row>
    <row r="21" spans="1:4" ht="71.55" customHeight="1" thickBot="1" x14ac:dyDescent="0.35">
      <c r="A21" s="202">
        <v>1.8</v>
      </c>
      <c r="B21" s="205" t="s">
        <v>745</v>
      </c>
      <c r="C21" s="205" t="s">
        <v>746</v>
      </c>
      <c r="D21" s="209">
        <v>15170</v>
      </c>
    </row>
    <row r="22" spans="1:4" ht="75" customHeight="1" thickBot="1" x14ac:dyDescent="0.35">
      <c r="A22" s="202">
        <v>1.9</v>
      </c>
      <c r="B22" s="205" t="s">
        <v>747</v>
      </c>
      <c r="C22" s="205" t="s">
        <v>748</v>
      </c>
      <c r="D22" s="217"/>
    </row>
    <row r="23" spans="1:4" ht="83.55" customHeight="1" thickBot="1" x14ac:dyDescent="0.35">
      <c r="A23" s="202">
        <v>1.1000000000000001</v>
      </c>
      <c r="B23" s="205" t="s">
        <v>749</v>
      </c>
      <c r="C23" s="205" t="s">
        <v>750</v>
      </c>
      <c r="D23" s="208">
        <v>15153</v>
      </c>
    </row>
    <row r="24" spans="1:4" ht="15" thickBot="1" x14ac:dyDescent="0.35">
      <c r="A24" s="202">
        <v>1.1100000000000001</v>
      </c>
      <c r="B24" s="337" t="s">
        <v>450</v>
      </c>
      <c r="C24" s="338"/>
      <c r="D24" s="203"/>
    </row>
    <row r="25" spans="1:4" ht="31.05" customHeight="1" thickBot="1" x14ac:dyDescent="0.35">
      <c r="A25" s="207">
        <v>2</v>
      </c>
      <c r="B25" s="325" t="s">
        <v>751</v>
      </c>
      <c r="C25" s="326"/>
      <c r="D25" s="203"/>
    </row>
    <row r="26" spans="1:4" ht="116.1" customHeight="1" thickBot="1" x14ac:dyDescent="0.35">
      <c r="A26" s="202">
        <v>2.1</v>
      </c>
      <c r="B26" s="205" t="s">
        <v>752</v>
      </c>
      <c r="C26" s="205" t="s">
        <v>753</v>
      </c>
      <c r="D26" s="208">
        <v>15250</v>
      </c>
    </row>
    <row r="27" spans="1:4" ht="80.099999999999994" customHeight="1" thickBot="1" x14ac:dyDescent="0.35">
      <c r="A27" s="202">
        <v>2.2000000000000002</v>
      </c>
      <c r="B27" s="205" t="s">
        <v>754</v>
      </c>
      <c r="C27" s="205" t="s">
        <v>755</v>
      </c>
      <c r="D27" s="209">
        <v>15240</v>
      </c>
    </row>
    <row r="28" spans="1:4" ht="201" customHeight="1" x14ac:dyDescent="0.3">
      <c r="A28" s="327">
        <v>2.2999999999999998</v>
      </c>
      <c r="B28" s="327" t="s">
        <v>756</v>
      </c>
      <c r="C28" s="218" t="s">
        <v>757</v>
      </c>
      <c r="D28" s="333">
        <v>15180</v>
      </c>
    </row>
    <row r="29" spans="1:4" ht="159" customHeight="1" thickBot="1" x14ac:dyDescent="0.35">
      <c r="A29" s="329"/>
      <c r="B29" s="329"/>
      <c r="C29" s="205" t="s">
        <v>758</v>
      </c>
      <c r="D29" s="334"/>
    </row>
    <row r="30" spans="1:4" ht="76.05" customHeight="1" thickBot="1" x14ac:dyDescent="0.35">
      <c r="A30" s="202">
        <v>2.4</v>
      </c>
      <c r="B30" s="205" t="s">
        <v>759</v>
      </c>
      <c r="C30" s="205" t="s">
        <v>760</v>
      </c>
      <c r="D30" s="208">
        <v>15261</v>
      </c>
    </row>
    <row r="31" spans="1:4" ht="253.05" customHeight="1" thickBot="1" x14ac:dyDescent="0.35">
      <c r="A31" s="202">
        <v>2.5</v>
      </c>
      <c r="B31" s="205" t="s">
        <v>761</v>
      </c>
      <c r="C31" s="205" t="s">
        <v>762</v>
      </c>
      <c r="D31" s="209">
        <v>15240</v>
      </c>
    </row>
    <row r="32" spans="1:4" ht="79.5" customHeight="1" thickBot="1" x14ac:dyDescent="0.35">
      <c r="A32" s="202">
        <v>2.6</v>
      </c>
      <c r="B32" s="205" t="s">
        <v>420</v>
      </c>
      <c r="C32" s="205" t="s">
        <v>763</v>
      </c>
      <c r="D32" s="220">
        <v>15132</v>
      </c>
    </row>
    <row r="33" spans="1:4" ht="160.05000000000001" customHeight="1" x14ac:dyDescent="0.3">
      <c r="A33" s="327">
        <v>2.7</v>
      </c>
      <c r="B33" s="327" t="s">
        <v>764</v>
      </c>
      <c r="C33" s="218" t="s">
        <v>765</v>
      </c>
      <c r="D33" s="335">
        <v>15210</v>
      </c>
    </row>
    <row r="34" spans="1:4" ht="28.2" thickBot="1" x14ac:dyDescent="0.35">
      <c r="A34" s="329"/>
      <c r="B34" s="329"/>
      <c r="C34" s="205" t="s">
        <v>766</v>
      </c>
      <c r="D34" s="336"/>
    </row>
    <row r="35" spans="1:4" ht="43.8" thickBot="1" x14ac:dyDescent="0.35">
      <c r="A35" s="210" t="s">
        <v>421</v>
      </c>
      <c r="B35" s="211" t="s">
        <v>767</v>
      </c>
      <c r="C35" s="231" t="s">
        <v>768</v>
      </c>
      <c r="D35" s="221"/>
    </row>
    <row r="36" spans="1:4" ht="15" thickBot="1" x14ac:dyDescent="0.35">
      <c r="A36" s="210" t="s">
        <v>769</v>
      </c>
      <c r="B36" s="211" t="s">
        <v>450</v>
      </c>
      <c r="C36" s="229"/>
      <c r="D36" s="221"/>
    </row>
    <row r="37" spans="1:4" ht="15" thickBot="1" x14ac:dyDescent="0.35">
      <c r="A37" s="202">
        <v>2.8</v>
      </c>
      <c r="B37" s="205" t="s">
        <v>450</v>
      </c>
      <c r="C37" s="229"/>
      <c r="D37" s="221"/>
    </row>
    <row r="38" spans="1:4" ht="46.05" customHeight="1" thickBot="1" x14ac:dyDescent="0.35">
      <c r="A38" s="207">
        <v>3</v>
      </c>
      <c r="B38" s="325" t="s">
        <v>770</v>
      </c>
      <c r="C38" s="326"/>
      <c r="D38" s="203"/>
    </row>
    <row r="39" spans="1:4" ht="88.5" customHeight="1" thickBot="1" x14ac:dyDescent="0.35">
      <c r="A39" s="202">
        <v>3.1</v>
      </c>
      <c r="B39" s="205" t="s">
        <v>771</v>
      </c>
      <c r="C39" s="205" t="s">
        <v>772</v>
      </c>
      <c r="D39" s="209">
        <v>15130</v>
      </c>
    </row>
    <row r="40" spans="1:4" ht="42" thickBot="1" x14ac:dyDescent="0.35">
      <c r="A40" s="210" t="s">
        <v>422</v>
      </c>
      <c r="B40" s="211" t="s">
        <v>773</v>
      </c>
      <c r="C40" s="229" t="s">
        <v>774</v>
      </c>
      <c r="D40" s="212">
        <v>15130</v>
      </c>
    </row>
    <row r="41" spans="1:4" ht="15" thickBot="1" x14ac:dyDescent="0.35">
      <c r="A41" s="210" t="s">
        <v>775</v>
      </c>
      <c r="B41" s="211" t="s">
        <v>450</v>
      </c>
      <c r="C41" s="229"/>
      <c r="D41" s="222"/>
    </row>
    <row r="42" spans="1:4" ht="120" customHeight="1" thickBot="1" x14ac:dyDescent="0.35">
      <c r="A42" s="202">
        <v>3.2</v>
      </c>
      <c r="B42" s="205" t="s">
        <v>776</v>
      </c>
      <c r="C42" s="205" t="s">
        <v>777</v>
      </c>
      <c r="D42" s="209">
        <v>15130</v>
      </c>
    </row>
    <row r="43" spans="1:4" ht="94.05" customHeight="1" thickBot="1" x14ac:dyDescent="0.35">
      <c r="A43" s="202">
        <v>3.3</v>
      </c>
      <c r="B43" s="205" t="s">
        <v>778</v>
      </c>
      <c r="C43" s="205" t="s">
        <v>779</v>
      </c>
      <c r="D43" s="209">
        <v>15130</v>
      </c>
    </row>
    <row r="44" spans="1:4" ht="42" thickBot="1" x14ac:dyDescent="0.35">
      <c r="A44" s="202">
        <v>3.4</v>
      </c>
      <c r="B44" s="205" t="s">
        <v>780</v>
      </c>
      <c r="C44" s="205" t="s">
        <v>781</v>
      </c>
      <c r="D44" s="209">
        <v>15137</v>
      </c>
    </row>
    <row r="45" spans="1:4" ht="42" thickBot="1" x14ac:dyDescent="0.35">
      <c r="A45" s="210" t="s">
        <v>423</v>
      </c>
      <c r="B45" s="211" t="s">
        <v>782</v>
      </c>
      <c r="C45" s="229" t="s">
        <v>783</v>
      </c>
      <c r="D45" s="212">
        <v>15137</v>
      </c>
    </row>
    <row r="46" spans="1:4" ht="15" thickBot="1" x14ac:dyDescent="0.35">
      <c r="A46" s="210" t="s">
        <v>784</v>
      </c>
      <c r="B46" s="211" t="s">
        <v>785</v>
      </c>
      <c r="C46" s="229"/>
      <c r="D46" s="222"/>
    </row>
    <row r="47" spans="1:4" ht="69.599999999999994" thickBot="1" x14ac:dyDescent="0.35">
      <c r="A47" s="202">
        <v>3.5</v>
      </c>
      <c r="B47" s="205" t="s">
        <v>786</v>
      </c>
      <c r="C47" s="205" t="s">
        <v>787</v>
      </c>
      <c r="D47" s="209" t="s">
        <v>788</v>
      </c>
    </row>
    <row r="48" spans="1:4" ht="168.6" customHeight="1" thickBot="1" x14ac:dyDescent="0.35">
      <c r="A48" s="202">
        <v>3.6</v>
      </c>
      <c r="B48" s="205" t="s">
        <v>789</v>
      </c>
      <c r="C48" s="205" t="s">
        <v>790</v>
      </c>
      <c r="D48" s="217"/>
    </row>
    <row r="49" spans="1:4" ht="196.5" customHeight="1" thickBot="1" x14ac:dyDescent="0.35">
      <c r="A49" s="202">
        <v>3.7</v>
      </c>
      <c r="B49" s="205" t="s">
        <v>791</v>
      </c>
      <c r="C49" s="205" t="s">
        <v>792</v>
      </c>
      <c r="D49" s="208">
        <v>15160</v>
      </c>
    </row>
    <row r="50" spans="1:4" ht="163.05000000000001" customHeight="1" thickBot="1" x14ac:dyDescent="0.35">
      <c r="A50" s="210" t="s">
        <v>424</v>
      </c>
      <c r="B50" s="211" t="s">
        <v>793</v>
      </c>
      <c r="C50" s="229" t="s">
        <v>794</v>
      </c>
      <c r="D50" s="223">
        <v>15160</v>
      </c>
    </row>
    <row r="51" spans="1:4" ht="23.4" thickBot="1" x14ac:dyDescent="0.35">
      <c r="A51" s="210" t="s">
        <v>425</v>
      </c>
      <c r="B51" s="211" t="s">
        <v>795</v>
      </c>
      <c r="C51" s="229" t="s">
        <v>796</v>
      </c>
      <c r="D51" s="223">
        <v>15160</v>
      </c>
    </row>
    <row r="52" spans="1:4" ht="15" thickBot="1" x14ac:dyDescent="0.35">
      <c r="A52" s="210" t="s">
        <v>797</v>
      </c>
      <c r="B52" s="211" t="s">
        <v>450</v>
      </c>
      <c r="C52" s="229"/>
      <c r="D52" s="224"/>
    </row>
    <row r="53" spans="1:4" ht="15.6" thickBot="1" x14ac:dyDescent="0.35">
      <c r="A53" s="225">
        <v>3.8</v>
      </c>
      <c r="B53" s="226" t="s">
        <v>450</v>
      </c>
      <c r="C53" s="229"/>
      <c r="D53" s="224"/>
    </row>
    <row r="54" spans="1:4" ht="46.05" customHeight="1" thickBot="1" x14ac:dyDescent="0.35">
      <c r="A54" s="207">
        <v>4</v>
      </c>
      <c r="B54" s="325" t="s">
        <v>798</v>
      </c>
      <c r="C54" s="326"/>
      <c r="D54" s="203"/>
    </row>
    <row r="55" spans="1:4" ht="99.6" customHeight="1" thickBot="1" x14ac:dyDescent="0.35">
      <c r="A55" s="202">
        <v>4.0999999999999996</v>
      </c>
      <c r="B55" s="205" t="s">
        <v>799</v>
      </c>
      <c r="C55" s="205" t="s">
        <v>800</v>
      </c>
      <c r="D55" s="208">
        <v>15154</v>
      </c>
    </row>
    <row r="56" spans="1:4" ht="108" customHeight="1" thickBot="1" x14ac:dyDescent="0.35">
      <c r="A56" s="202">
        <v>4.2</v>
      </c>
      <c r="B56" s="205" t="s">
        <v>801</v>
      </c>
      <c r="C56" s="205" t="s">
        <v>802</v>
      </c>
      <c r="D56" s="209">
        <v>15110</v>
      </c>
    </row>
    <row r="57" spans="1:4" ht="162.6" customHeight="1" thickBot="1" x14ac:dyDescent="0.35">
      <c r="A57" s="202">
        <v>4.3</v>
      </c>
      <c r="B57" s="205" t="s">
        <v>803</v>
      </c>
      <c r="C57" s="205" t="s">
        <v>804</v>
      </c>
      <c r="D57" s="208">
        <v>74020</v>
      </c>
    </row>
    <row r="58" spans="1:4" ht="119.1" customHeight="1" thickBot="1" x14ac:dyDescent="0.35">
      <c r="A58" s="202">
        <v>4.4000000000000004</v>
      </c>
      <c r="B58" s="205" t="s">
        <v>805</v>
      </c>
      <c r="C58" s="205" t="s">
        <v>806</v>
      </c>
      <c r="D58" s="208">
        <v>15113</v>
      </c>
    </row>
    <row r="59" spans="1:4" ht="28.2" thickBot="1" x14ac:dyDescent="0.35">
      <c r="A59" s="210" t="s">
        <v>426</v>
      </c>
      <c r="B59" s="211" t="s">
        <v>807</v>
      </c>
      <c r="C59" s="229" t="s">
        <v>808</v>
      </c>
      <c r="D59" s="223">
        <v>15113</v>
      </c>
    </row>
    <row r="60" spans="1:4" ht="15" thickBot="1" x14ac:dyDescent="0.35">
      <c r="A60" s="210" t="s">
        <v>809</v>
      </c>
      <c r="B60" s="211" t="s">
        <v>450</v>
      </c>
      <c r="C60" s="229"/>
      <c r="D60" s="224"/>
    </row>
    <row r="61" spans="1:4" ht="119.55" customHeight="1" thickBot="1" x14ac:dyDescent="0.35">
      <c r="A61" s="202">
        <v>4.5</v>
      </c>
      <c r="B61" s="205" t="s">
        <v>810</v>
      </c>
      <c r="C61" s="205" t="s">
        <v>811</v>
      </c>
      <c r="D61" s="209">
        <v>15110</v>
      </c>
    </row>
    <row r="62" spans="1:4" ht="95.1" customHeight="1" thickBot="1" x14ac:dyDescent="0.35">
      <c r="A62" s="202">
        <v>4.5999999999999996</v>
      </c>
      <c r="B62" s="205" t="s">
        <v>812</v>
      </c>
      <c r="C62" s="205" t="s">
        <v>813</v>
      </c>
      <c r="D62" s="208">
        <v>15111</v>
      </c>
    </row>
    <row r="63" spans="1:4" ht="93" customHeight="1" thickBot="1" x14ac:dyDescent="0.35">
      <c r="A63" s="202">
        <v>4.7</v>
      </c>
      <c r="B63" s="205" t="s">
        <v>814</v>
      </c>
      <c r="C63" s="205" t="s">
        <v>815</v>
      </c>
      <c r="D63" s="208">
        <v>15112</v>
      </c>
    </row>
    <row r="64" spans="1:4" ht="15" thickBot="1" x14ac:dyDescent="0.35">
      <c r="A64" s="202">
        <v>4.8</v>
      </c>
      <c r="B64" s="205" t="s">
        <v>450</v>
      </c>
      <c r="C64" s="205"/>
      <c r="D64" s="213"/>
    </row>
    <row r="65" spans="1:4" ht="15.6" thickBot="1" x14ac:dyDescent="0.35">
      <c r="A65" s="207">
        <v>5</v>
      </c>
      <c r="B65" s="325" t="s">
        <v>816</v>
      </c>
      <c r="C65" s="326"/>
      <c r="D65" s="203"/>
    </row>
    <row r="66" spans="1:4" ht="104.1" customHeight="1" thickBot="1" x14ac:dyDescent="0.35">
      <c r="A66" s="202">
        <v>5.0999999999999996</v>
      </c>
      <c r="B66" s="205" t="s">
        <v>817</v>
      </c>
      <c r="C66" s="205" t="s">
        <v>818</v>
      </c>
      <c r="D66" s="208">
        <v>140</v>
      </c>
    </row>
    <row r="67" spans="1:4" ht="98.55" customHeight="1" x14ac:dyDescent="0.3">
      <c r="A67" s="327">
        <v>5.2</v>
      </c>
      <c r="B67" s="327" t="s">
        <v>819</v>
      </c>
      <c r="C67" s="327" t="s">
        <v>820</v>
      </c>
      <c r="D67" s="219" t="s">
        <v>821</v>
      </c>
    </row>
    <row r="68" spans="1:4" ht="15" thickBot="1" x14ac:dyDescent="0.35">
      <c r="A68" s="329"/>
      <c r="B68" s="329"/>
      <c r="C68" s="329"/>
      <c r="D68" s="208">
        <v>130</v>
      </c>
    </row>
    <row r="69" spans="1:4" ht="42" thickBot="1" x14ac:dyDescent="0.35">
      <c r="A69" s="210" t="s">
        <v>427</v>
      </c>
      <c r="B69" s="211" t="s">
        <v>822</v>
      </c>
      <c r="C69" s="229" t="s">
        <v>823</v>
      </c>
      <c r="D69" s="223">
        <v>12340</v>
      </c>
    </row>
    <row r="70" spans="1:4" ht="88.05" customHeight="1" thickBot="1" x14ac:dyDescent="0.35">
      <c r="A70" s="202">
        <v>5.3</v>
      </c>
      <c r="B70" s="205" t="s">
        <v>824</v>
      </c>
      <c r="C70" s="205" t="s">
        <v>825</v>
      </c>
      <c r="D70" s="208">
        <v>110</v>
      </c>
    </row>
    <row r="71" spans="1:4" ht="159.6" customHeight="1" thickBot="1" x14ac:dyDescent="0.35">
      <c r="A71" s="202">
        <v>5.4</v>
      </c>
      <c r="B71" s="205" t="s">
        <v>826</v>
      </c>
      <c r="C71" s="205" t="s">
        <v>827</v>
      </c>
      <c r="D71" s="208" t="s">
        <v>828</v>
      </c>
    </row>
    <row r="72" spans="1:4" ht="165" customHeight="1" thickBot="1" x14ac:dyDescent="0.35">
      <c r="A72" s="202">
        <v>5.5</v>
      </c>
      <c r="B72" s="205" t="s">
        <v>829</v>
      </c>
      <c r="C72" s="205" t="s">
        <v>830</v>
      </c>
      <c r="D72" s="209">
        <v>15190</v>
      </c>
    </row>
    <row r="73" spans="1:4" ht="15" thickBot="1" x14ac:dyDescent="0.35">
      <c r="A73" s="202">
        <v>5.6</v>
      </c>
      <c r="B73" s="205" t="s">
        <v>450</v>
      </c>
      <c r="C73" s="205"/>
      <c r="D73" s="216"/>
    </row>
    <row r="74" spans="1:4" ht="30" customHeight="1" thickBot="1" x14ac:dyDescent="0.35">
      <c r="A74" s="207">
        <v>6</v>
      </c>
      <c r="B74" s="325" t="s">
        <v>831</v>
      </c>
      <c r="C74" s="326"/>
      <c r="D74" s="203"/>
    </row>
    <row r="75" spans="1:4" ht="146.55000000000001" customHeight="1" thickBot="1" x14ac:dyDescent="0.35">
      <c r="A75" s="202">
        <v>6.1</v>
      </c>
      <c r="B75" s="205" t="s">
        <v>832</v>
      </c>
      <c r="C75" s="205" t="s">
        <v>833</v>
      </c>
      <c r="D75" s="208">
        <v>16020</v>
      </c>
    </row>
    <row r="76" spans="1:4" ht="122.55" customHeight="1" thickBot="1" x14ac:dyDescent="0.35">
      <c r="A76" s="210" t="s">
        <v>428</v>
      </c>
      <c r="B76" s="211" t="s">
        <v>834</v>
      </c>
      <c r="C76" s="229" t="s">
        <v>835</v>
      </c>
      <c r="D76" s="223">
        <v>16020</v>
      </c>
    </row>
    <row r="77" spans="1:4" ht="15" thickBot="1" x14ac:dyDescent="0.35">
      <c r="A77" s="210" t="s">
        <v>836</v>
      </c>
      <c r="B77" s="211" t="s">
        <v>785</v>
      </c>
      <c r="C77" s="229"/>
      <c r="D77" s="224"/>
    </row>
    <row r="78" spans="1:4" ht="160.5" customHeight="1" thickBot="1" x14ac:dyDescent="0.35">
      <c r="A78" s="202">
        <v>6.2</v>
      </c>
      <c r="B78" s="205" t="s">
        <v>837</v>
      </c>
      <c r="C78" s="205" t="s">
        <v>838</v>
      </c>
      <c r="D78" s="209" t="s">
        <v>839</v>
      </c>
    </row>
    <row r="79" spans="1:4" ht="55.8" thickBot="1" x14ac:dyDescent="0.35">
      <c r="A79" s="210" t="s">
        <v>429</v>
      </c>
      <c r="B79" s="211" t="s">
        <v>840</v>
      </c>
      <c r="C79" s="229" t="s">
        <v>841</v>
      </c>
      <c r="D79" s="212">
        <v>250</v>
      </c>
    </row>
    <row r="80" spans="1:4" ht="82.05" customHeight="1" thickBot="1" x14ac:dyDescent="0.35">
      <c r="A80" s="210" t="s">
        <v>430</v>
      </c>
      <c r="B80" s="211" t="s">
        <v>842</v>
      </c>
      <c r="C80" s="229" t="s">
        <v>843</v>
      </c>
      <c r="D80" s="212" t="s">
        <v>844</v>
      </c>
    </row>
    <row r="81" spans="1:4" ht="15" thickBot="1" x14ac:dyDescent="0.35">
      <c r="A81" s="210" t="s">
        <v>845</v>
      </c>
      <c r="B81" s="211" t="s">
        <v>785</v>
      </c>
      <c r="C81" s="229"/>
      <c r="D81" s="222"/>
    </row>
    <row r="82" spans="1:4" ht="131.1" customHeight="1" x14ac:dyDescent="0.3">
      <c r="A82" s="327">
        <v>6.3</v>
      </c>
      <c r="B82" s="327" t="s">
        <v>846</v>
      </c>
      <c r="C82" s="218" t="s">
        <v>847</v>
      </c>
      <c r="D82" s="330" t="s">
        <v>850</v>
      </c>
    </row>
    <row r="83" spans="1:4" ht="144" customHeight="1" x14ac:dyDescent="0.3">
      <c r="A83" s="328"/>
      <c r="B83" s="328"/>
      <c r="C83" s="218" t="s">
        <v>848</v>
      </c>
      <c r="D83" s="331"/>
    </row>
    <row r="84" spans="1:4" ht="28.2" thickBot="1" x14ac:dyDescent="0.35">
      <c r="A84" s="329"/>
      <c r="B84" s="329"/>
      <c r="C84" s="205" t="s">
        <v>849</v>
      </c>
      <c r="D84" s="332"/>
    </row>
    <row r="85" spans="1:4" ht="55.8" thickBot="1" x14ac:dyDescent="0.35">
      <c r="A85" s="210" t="s">
        <v>431</v>
      </c>
      <c r="B85" s="211" t="s">
        <v>432</v>
      </c>
      <c r="C85" s="229" t="s">
        <v>851</v>
      </c>
      <c r="D85" s="212" t="s">
        <v>852</v>
      </c>
    </row>
    <row r="86" spans="1:4" ht="219" customHeight="1" thickBot="1" x14ac:dyDescent="0.35">
      <c r="A86" s="319" t="s">
        <v>433</v>
      </c>
      <c r="B86" s="319" t="s">
        <v>853</v>
      </c>
      <c r="C86" s="322" t="s">
        <v>854</v>
      </c>
      <c r="D86" s="227" t="s">
        <v>855</v>
      </c>
    </row>
    <row r="87" spans="1:4" ht="15" hidden="1" thickBot="1" x14ac:dyDescent="0.35">
      <c r="A87" s="320"/>
      <c r="B87" s="320"/>
      <c r="C87" s="323"/>
      <c r="D87" s="227" t="s">
        <v>856</v>
      </c>
    </row>
    <row r="88" spans="1:4" ht="15" hidden="1" thickBot="1" x14ac:dyDescent="0.35">
      <c r="A88" s="321"/>
      <c r="B88" s="321"/>
      <c r="C88" s="324"/>
      <c r="D88" s="212">
        <v>32220</v>
      </c>
    </row>
    <row r="89" spans="1:4" ht="112.5" customHeight="1" thickBot="1" x14ac:dyDescent="0.35">
      <c r="A89" s="319" t="s">
        <v>434</v>
      </c>
      <c r="B89" s="319" t="s">
        <v>857</v>
      </c>
      <c r="C89" s="322" t="s">
        <v>858</v>
      </c>
      <c r="D89" s="227" t="s">
        <v>855</v>
      </c>
    </row>
    <row r="90" spans="1:4" ht="15" hidden="1" thickBot="1" x14ac:dyDescent="0.35">
      <c r="A90" s="321"/>
      <c r="B90" s="321"/>
      <c r="C90" s="324"/>
      <c r="D90" s="212">
        <v>14010</v>
      </c>
    </row>
    <row r="91" spans="1:4" ht="166.05" customHeight="1" thickBot="1" x14ac:dyDescent="0.35">
      <c r="A91" s="319" t="s">
        <v>435</v>
      </c>
      <c r="B91" s="319" t="s">
        <v>859</v>
      </c>
      <c r="C91" s="322" t="s">
        <v>860</v>
      </c>
      <c r="D91" s="227" t="s">
        <v>856</v>
      </c>
    </row>
    <row r="92" spans="1:4" ht="15" hidden="1" thickBot="1" x14ac:dyDescent="0.35">
      <c r="A92" s="321"/>
      <c r="B92" s="321"/>
      <c r="C92" s="324"/>
      <c r="D92" s="212" t="s">
        <v>861</v>
      </c>
    </row>
    <row r="93" spans="1:4" ht="101.55" customHeight="1" x14ac:dyDescent="0.3">
      <c r="A93" s="319" t="s">
        <v>436</v>
      </c>
      <c r="B93" s="319" t="s">
        <v>862</v>
      </c>
      <c r="C93" s="322" t="s">
        <v>863</v>
      </c>
      <c r="D93" s="227" t="s">
        <v>855</v>
      </c>
    </row>
    <row r="94" spans="1:4" x14ac:dyDescent="0.3">
      <c r="A94" s="320"/>
      <c r="B94" s="320"/>
      <c r="C94" s="323"/>
      <c r="D94" s="227" t="s">
        <v>856</v>
      </c>
    </row>
    <row r="95" spans="1:4" ht="15" thickBot="1" x14ac:dyDescent="0.35">
      <c r="A95" s="321"/>
      <c r="B95" s="321"/>
      <c r="C95" s="324"/>
      <c r="D95" s="212">
        <v>32220</v>
      </c>
    </row>
    <row r="96" spans="1:4" ht="111" thickBot="1" x14ac:dyDescent="0.35">
      <c r="A96" s="202">
        <v>6.4</v>
      </c>
      <c r="B96" s="205" t="s">
        <v>864</v>
      </c>
      <c r="C96" s="205" t="s">
        <v>865</v>
      </c>
      <c r="D96" s="209" t="s">
        <v>866</v>
      </c>
    </row>
    <row r="97" spans="1:4" ht="15" thickBot="1" x14ac:dyDescent="0.35">
      <c r="A97" s="202">
        <v>6.5</v>
      </c>
      <c r="B97" s="205" t="s">
        <v>450</v>
      </c>
      <c r="C97" s="205"/>
      <c r="D97" s="216"/>
    </row>
    <row r="100" spans="1:4" x14ac:dyDescent="0.3">
      <c r="A100" s="228" t="s">
        <v>867</v>
      </c>
    </row>
  </sheetData>
  <mergeCells count="31">
    <mergeCell ref="B4:C4"/>
    <mergeCell ref="B24:C24"/>
    <mergeCell ref="B25:C25"/>
    <mergeCell ref="A28:A29"/>
    <mergeCell ref="B28:B29"/>
    <mergeCell ref="D28:D29"/>
    <mergeCell ref="A33:A34"/>
    <mergeCell ref="B33:B34"/>
    <mergeCell ref="D33:D34"/>
    <mergeCell ref="B38:C38"/>
    <mergeCell ref="B54:C54"/>
    <mergeCell ref="B65:C65"/>
    <mergeCell ref="A67:A68"/>
    <mergeCell ref="B67:B68"/>
    <mergeCell ref="C67:C68"/>
    <mergeCell ref="B74:C74"/>
    <mergeCell ref="A82:A84"/>
    <mergeCell ref="B82:B84"/>
    <mergeCell ref="D82:D84"/>
    <mergeCell ref="A86:A88"/>
    <mergeCell ref="B86:B88"/>
    <mergeCell ref="C86:C88"/>
    <mergeCell ref="A93:A95"/>
    <mergeCell ref="B93:B95"/>
    <mergeCell ref="C93:C95"/>
    <mergeCell ref="A89:A90"/>
    <mergeCell ref="B89:B90"/>
    <mergeCell ref="C89:C90"/>
    <mergeCell ref="A91:A92"/>
    <mergeCell ref="B91:B92"/>
    <mergeCell ref="C91:C92"/>
  </mergeCells>
  <hyperlinks>
    <hyperlink ref="D1" location="_ftn1" display="_ftn1" xr:uid="{2F950DCE-736F-4705-9389-6177594E1E08}"/>
    <hyperlink ref="C35" r:id="rId1" display="http://www.international-alert.org/publications/preventing-violent-extremism-toolkit/" xr:uid="{D8F921D7-B001-4803-BA79-A57C7F265443}"/>
    <hyperlink ref="A100" location="_ftnref1" display="_ftnref1" xr:uid="{22C943CF-8748-4AD7-B795-B450E19B13BB}"/>
  </hyperlinks>
  <pageMargins left="0.7" right="0.7" top="0.75" bottom="0.75" header="0.3" footer="0.3"/>
  <pageSetup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77D0F-866A-4EFE-9FA3-9BBB9DEE4E64}">
  <sheetPr>
    <tabColor theme="2" tint="-0.499984740745262"/>
  </sheetPr>
  <dimension ref="B1:G23"/>
  <sheetViews>
    <sheetView showGridLines="0" zoomScale="80" zoomScaleNormal="80" workbookViewId="0">
      <selection activeCell="H20" sqref="H20"/>
    </sheetView>
  </sheetViews>
  <sheetFormatPr baseColWidth="10" defaultColWidth="8.77734375" defaultRowHeight="14.4" x14ac:dyDescent="0.3"/>
  <cols>
    <col min="1" max="1" width="12.44140625" customWidth="1"/>
    <col min="2" max="2" width="20.44140625" customWidth="1"/>
    <col min="3" max="5" width="25.44140625" customWidth="1"/>
    <col min="6" max="6" width="24.44140625" customWidth="1"/>
    <col min="7" max="7" width="18.44140625" customWidth="1"/>
    <col min="8" max="8" width="21.77734375" customWidth="1"/>
    <col min="9" max="10" width="15.77734375" bestFit="1" customWidth="1"/>
    <col min="11" max="11" width="11.21875" bestFit="1" customWidth="1"/>
  </cols>
  <sheetData>
    <row r="1" spans="2:6" ht="15" thickBot="1" x14ac:dyDescent="0.35"/>
    <row r="2" spans="2:6" s="77" customFormat="1" ht="15.6" x14ac:dyDescent="0.3">
      <c r="B2" s="340" t="s">
        <v>12</v>
      </c>
      <c r="C2" s="341"/>
      <c r="D2" s="341"/>
      <c r="E2" s="341"/>
      <c r="F2" s="342"/>
    </row>
    <row r="3" spans="2:6" s="77" customFormat="1" ht="16.2" thickBot="1" x14ac:dyDescent="0.35">
      <c r="B3" s="343"/>
      <c r="C3" s="344"/>
      <c r="D3" s="344"/>
      <c r="E3" s="344"/>
      <c r="F3" s="345"/>
    </row>
    <row r="4" spans="2:6" s="77" customFormat="1" ht="16.2" thickBot="1" x14ac:dyDescent="0.35"/>
    <row r="5" spans="2:6" s="77" customFormat="1" ht="16.2" thickBot="1" x14ac:dyDescent="0.35">
      <c r="B5" s="290" t="s">
        <v>6</v>
      </c>
      <c r="C5" s="291"/>
      <c r="D5" s="291"/>
      <c r="E5" s="291"/>
      <c r="F5" s="339"/>
    </row>
    <row r="6" spans="2:6" s="77" customFormat="1" ht="52.5" customHeight="1" x14ac:dyDescent="0.3">
      <c r="B6" s="73"/>
      <c r="C6" s="58" t="str">
        <f>'1) Tableau budgétaire 1'!D4</f>
        <v>Organisation recipiendiaire 1 (budget en USD)</v>
      </c>
      <c r="D6" s="58" t="str">
        <f>'1) Tableau budgétaire 1'!E4</f>
        <v>Organisation recipiendiaire 2 (budget en USD)</v>
      </c>
      <c r="E6" s="58" t="str">
        <f>'1) Tableau budgétaire 1'!F4</f>
        <v>Organisation recipiendiaire 3 (budget en USD)</v>
      </c>
      <c r="F6" s="27" t="s">
        <v>6</v>
      </c>
    </row>
    <row r="7" spans="2:6" s="77" customFormat="1" ht="31.2" x14ac:dyDescent="0.3">
      <c r="B7" s="21" t="s">
        <v>0</v>
      </c>
      <c r="C7" s="74">
        <f>'2) Tableau budgétaire 2'!D198</f>
        <v>0</v>
      </c>
      <c r="D7" s="74">
        <f>'2) Tableau budgétaire 2'!E198</f>
        <v>0</v>
      </c>
      <c r="E7" s="74">
        <f>'2) Tableau budgétaire 2'!F198</f>
        <v>0</v>
      </c>
      <c r="F7" s="71">
        <f t="shared" ref="F7:F14" si="0">SUM(C7:E7)</f>
        <v>0</v>
      </c>
    </row>
    <row r="8" spans="2:6" s="77" customFormat="1" ht="46.8" x14ac:dyDescent="0.3">
      <c r="B8" s="21" t="s">
        <v>1</v>
      </c>
      <c r="C8" s="74">
        <f>'2) Tableau budgétaire 2'!D199</f>
        <v>0</v>
      </c>
      <c r="D8" s="74">
        <f>'2) Tableau budgétaire 2'!E199</f>
        <v>0</v>
      </c>
      <c r="E8" s="74">
        <f>'2) Tableau budgétaire 2'!F199</f>
        <v>0</v>
      </c>
      <c r="F8" s="72">
        <f t="shared" si="0"/>
        <v>0</v>
      </c>
    </row>
    <row r="9" spans="2:6" s="77" customFormat="1" ht="62.4" x14ac:dyDescent="0.3">
      <c r="B9" s="21" t="s">
        <v>2</v>
      </c>
      <c r="C9" s="74">
        <f>'2) Tableau budgétaire 2'!D200</f>
        <v>0</v>
      </c>
      <c r="D9" s="74">
        <f>'2) Tableau budgétaire 2'!E200</f>
        <v>0</v>
      </c>
      <c r="E9" s="74">
        <f>'2) Tableau budgétaire 2'!F200</f>
        <v>0</v>
      </c>
      <c r="F9" s="72">
        <f t="shared" si="0"/>
        <v>0</v>
      </c>
    </row>
    <row r="10" spans="2:6" s="77" customFormat="1" ht="31.2" x14ac:dyDescent="0.3">
      <c r="B10" s="32" t="s">
        <v>3</v>
      </c>
      <c r="C10" s="74">
        <f>'2) Tableau budgétaire 2'!D201</f>
        <v>0</v>
      </c>
      <c r="D10" s="74">
        <f>'2) Tableau budgétaire 2'!E201</f>
        <v>0</v>
      </c>
      <c r="E10" s="74">
        <f>'2) Tableau budgétaire 2'!F201</f>
        <v>0</v>
      </c>
      <c r="F10" s="72">
        <f t="shared" si="0"/>
        <v>0</v>
      </c>
    </row>
    <row r="11" spans="2:6" s="77" customFormat="1" ht="15.6" x14ac:dyDescent="0.3">
      <c r="B11" s="21" t="s">
        <v>5</v>
      </c>
      <c r="C11" s="74">
        <f>'2) Tableau budgétaire 2'!D202</f>
        <v>0</v>
      </c>
      <c r="D11" s="74">
        <f>'2) Tableau budgétaire 2'!E202</f>
        <v>0</v>
      </c>
      <c r="E11" s="74">
        <f>'2) Tableau budgétaire 2'!F202</f>
        <v>0</v>
      </c>
      <c r="F11" s="72">
        <f t="shared" si="0"/>
        <v>0</v>
      </c>
    </row>
    <row r="12" spans="2:6" s="77" customFormat="1" ht="46.8" x14ac:dyDescent="0.3">
      <c r="B12" s="21" t="s">
        <v>4</v>
      </c>
      <c r="C12" s="74">
        <f>'2) Tableau budgétaire 2'!D203</f>
        <v>0</v>
      </c>
      <c r="D12" s="74">
        <f>'2) Tableau budgétaire 2'!E203</f>
        <v>0</v>
      </c>
      <c r="E12" s="74">
        <f>'2) Tableau budgétaire 2'!F203</f>
        <v>0</v>
      </c>
      <c r="F12" s="72">
        <f t="shared" si="0"/>
        <v>0</v>
      </c>
    </row>
    <row r="13" spans="2:6" s="77" customFormat="1" ht="47.4" thickBot="1" x14ac:dyDescent="0.35">
      <c r="B13" s="145" t="s">
        <v>13</v>
      </c>
      <c r="C13" s="146">
        <f>'2) Tableau budgétaire 2'!D204</f>
        <v>0</v>
      </c>
      <c r="D13" s="146">
        <f>'2) Tableau budgétaire 2'!E204</f>
        <v>0</v>
      </c>
      <c r="E13" s="146">
        <f>'2) Tableau budgétaire 2'!F204</f>
        <v>0</v>
      </c>
      <c r="F13" s="147">
        <f t="shared" si="0"/>
        <v>0</v>
      </c>
    </row>
    <row r="14" spans="2:6" s="77" customFormat="1" ht="30" customHeight="1" x14ac:dyDescent="0.3">
      <c r="B14" s="150" t="s">
        <v>401</v>
      </c>
      <c r="C14" s="151">
        <f>SUM(C7:C13)</f>
        <v>0</v>
      </c>
      <c r="D14" s="151">
        <f>SUM(D7:D13)</f>
        <v>0</v>
      </c>
      <c r="E14" s="151">
        <f>SUM(E7:E13)</f>
        <v>0</v>
      </c>
      <c r="F14" s="152">
        <f t="shared" si="0"/>
        <v>0</v>
      </c>
    </row>
    <row r="15" spans="2:6" s="77" customFormat="1" ht="22.5" customHeight="1" x14ac:dyDescent="0.3">
      <c r="B15" s="141" t="s">
        <v>400</v>
      </c>
      <c r="C15" s="142">
        <f>C14*0.07</f>
        <v>0</v>
      </c>
      <c r="D15" s="142">
        <f t="shared" ref="D15:F15" si="1">D14*0.07</f>
        <v>0</v>
      </c>
      <c r="E15" s="142">
        <f t="shared" si="1"/>
        <v>0</v>
      </c>
      <c r="F15" s="148">
        <f t="shared" si="1"/>
        <v>0</v>
      </c>
    </row>
    <row r="16" spans="2:6" s="77" customFormat="1" ht="30" customHeight="1" thickBot="1" x14ac:dyDescent="0.35">
      <c r="B16" s="143" t="s">
        <v>11</v>
      </c>
      <c r="C16" s="144">
        <f>C14+C15</f>
        <v>0</v>
      </c>
      <c r="D16" s="144">
        <f t="shared" ref="D16:F16" si="2">D14+D15</f>
        <v>0</v>
      </c>
      <c r="E16" s="144">
        <f t="shared" si="2"/>
        <v>0</v>
      </c>
      <c r="F16" s="149">
        <f t="shared" si="2"/>
        <v>0</v>
      </c>
    </row>
    <row r="17" spans="2:7" s="77" customFormat="1" ht="16.2" thickBot="1" x14ac:dyDescent="0.35"/>
    <row r="18" spans="2:7" s="77" customFormat="1" ht="15.6" x14ac:dyDescent="0.3">
      <c r="B18" s="272" t="s">
        <v>7</v>
      </c>
      <c r="C18" s="273"/>
      <c r="D18" s="273"/>
      <c r="E18" s="273"/>
      <c r="F18" s="275"/>
    </row>
    <row r="19" spans="2:7" ht="48" customHeight="1" x14ac:dyDescent="0.3">
      <c r="B19" s="29"/>
      <c r="C19" s="27" t="str">
        <f>'1) Tableau budgétaire 1'!D4</f>
        <v>Organisation recipiendiaire 1 (budget en USD)</v>
      </c>
      <c r="D19" s="27" t="str">
        <f>'1) Tableau budgétaire 1'!E4</f>
        <v>Organisation recipiendiaire 2 (budget en USD)</v>
      </c>
      <c r="E19" s="27" t="str">
        <f>'1) Tableau budgétaire 1'!F4</f>
        <v>Organisation recipiendiaire 3 (budget en USD)</v>
      </c>
      <c r="F19" s="30" t="s">
        <v>184</v>
      </c>
      <c r="G19" s="171" t="s">
        <v>9</v>
      </c>
    </row>
    <row r="20" spans="2:7" ht="23.25" customHeight="1" x14ac:dyDescent="0.3">
      <c r="B20" s="28" t="s">
        <v>8</v>
      </c>
      <c r="C20" s="26">
        <f>'1) Tableau budgétaire 1'!D195</f>
        <v>701813</v>
      </c>
      <c r="D20" s="26">
        <f>'1) Tableau budgétaire 1'!E195</f>
        <v>473367.99999999994</v>
      </c>
      <c r="E20" s="26">
        <f>'1) Tableau budgétaire 1'!F195</f>
        <v>331058</v>
      </c>
      <c r="F20" s="170">
        <f>'1) Tableau budgétaire 1'!G195</f>
        <v>1506239</v>
      </c>
      <c r="G20" s="172">
        <f>'1) Tableau budgétaire 1'!H195</f>
        <v>0.7</v>
      </c>
    </row>
    <row r="21" spans="2:7" ht="24.75" customHeight="1" x14ac:dyDescent="0.3">
      <c r="B21" s="28" t="s">
        <v>10</v>
      </c>
      <c r="C21" s="26">
        <f>'1) Tableau budgétaire 1'!D196</f>
        <v>300777</v>
      </c>
      <c r="D21" s="26">
        <f>'1) Tableau budgétaire 1'!E196</f>
        <v>202872</v>
      </c>
      <c r="E21" s="26">
        <f>'1) Tableau budgétaire 1'!F196</f>
        <v>141882</v>
      </c>
      <c r="F21" s="170">
        <f>'1) Tableau budgétaire 1'!G196</f>
        <v>645531</v>
      </c>
      <c r="G21" s="172">
        <f>'1) Tableau budgétaire 1'!H196</f>
        <v>0.3</v>
      </c>
    </row>
    <row r="22" spans="2:7" ht="24.75" customHeight="1" thickBot="1" x14ac:dyDescent="0.35">
      <c r="B22" s="28" t="s">
        <v>408</v>
      </c>
      <c r="C22" s="26">
        <f>'1) Tableau budgétaire 1'!D197</f>
        <v>0</v>
      </c>
      <c r="D22" s="26">
        <f>'1) Tableau budgétaire 1'!E197</f>
        <v>0</v>
      </c>
      <c r="E22" s="26">
        <f>'1) Tableau budgétaire 1'!F197</f>
        <v>0</v>
      </c>
      <c r="F22" s="170">
        <f>'1) Tableau budgétaire 1'!G197</f>
        <v>0</v>
      </c>
      <c r="G22" s="173">
        <f>'1) Tableau budgétaire 1'!H197</f>
        <v>0</v>
      </c>
    </row>
    <row r="23" spans="2:7" ht="16.2" thickBot="1" x14ac:dyDescent="0.35">
      <c r="B23" s="8" t="s">
        <v>184</v>
      </c>
      <c r="C23" s="174">
        <f>'1) Tableau budgétaire 1'!D198</f>
        <v>1002590</v>
      </c>
      <c r="D23" s="174">
        <f>'1) Tableau budgétaire 1'!E198</f>
        <v>676240</v>
      </c>
      <c r="E23" s="174">
        <f>'1) Tableau budgétaire 1'!F198</f>
        <v>472940</v>
      </c>
      <c r="F23" s="174">
        <f>'1) Tableau budgétaire 1'!G198</f>
        <v>2151770</v>
      </c>
    </row>
  </sheetData>
  <sheetProtection sheet="1" objects="1" scenarios="1" formatCells="0" formatColumns="0" formatRows="0"/>
  <mergeCells count="3">
    <mergeCell ref="B18:F18"/>
    <mergeCell ref="B5:F5"/>
    <mergeCell ref="B2:F3"/>
  </mergeCells>
  <dataValidations count="7">
    <dataValidation allowBlank="1" showInputMessage="1" showErrorMessage="1" prompt="Includes all related staff and temporary staff costs including base salary, post adjustment and all staff entitlements." sqref="B7" xr:uid="{685C32D9-A29E-4AB3-A589-E17EED1B2D7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B8" xr:uid="{E9DDC0AE-2185-45F7-BFCB-FDA525A480C6}"/>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B9" xr:uid="{77711502-57BE-4DB4-AF61-EF9806395508}"/>
    <dataValidation allowBlank="1" showInputMessage="1" showErrorMessage="1" prompt="Includes staff and non-staff travel paid for by the organization directly related to a project." sqref="B11" xr:uid="{7599ADEE-72AD-45B4-93A0-EDFAEB4D5077}"/>
    <dataValidation allowBlank="1" showInputMessage="1" showErrorMessage="1" prompt="Services contracted by an organization which follow the normal procurement processes." sqref="B10" xr:uid="{E0DB3F96-9659-4639-AF80-B798EAC818A8}"/>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B12" xr:uid="{2F0DD795-5EC8-483B-85A0-4555258DC886}"/>
    <dataValidation allowBlank="1" showInputMessage="1" showErrorMessage="1" prompt=" Includes all general operating costs for running an office. Examples include telecommunication, rents, finance charges and other costs which cannot be mapped to other expense categories." sqref="B13" xr:uid="{D281C19F-1EF8-4A9D-BA14-51718AA1EA2B}"/>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ellIs" priority="1" operator="notEqual" id="{6A746277-8EB3-4E89-A065-2769BD4F1948}">
            <xm:f>'1) Tableau budgétaire 1'!$G$190</xm:f>
            <x14:dxf>
              <font>
                <color rgb="FF9C0006"/>
              </font>
              <fill>
                <patternFill>
                  <bgColor rgb="FFFFC7CE"/>
                </patternFill>
              </fill>
            </x14:dxf>
          </x14:cfRule>
          <xm:sqref>F16</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85465-8CD8-428B-8440-C6A70E3F1392}">
  <sheetPr>
    <tabColor theme="2" tint="-0.499984740745262"/>
  </sheetPr>
  <dimension ref="A1:A11"/>
  <sheetViews>
    <sheetView workbookViewId="0">
      <selection activeCell="A11" sqref="A1:A11"/>
    </sheetView>
  </sheetViews>
  <sheetFormatPr baseColWidth="10" defaultColWidth="8.77734375" defaultRowHeight="14.4" x14ac:dyDescent="0.3"/>
  <sheetData>
    <row r="1" spans="1:1" x14ac:dyDescent="0.3">
      <c r="A1" s="126">
        <v>0</v>
      </c>
    </row>
    <row r="2" spans="1:1" x14ac:dyDescent="0.3">
      <c r="A2" s="195">
        <v>0.1</v>
      </c>
    </row>
    <row r="3" spans="1:1" x14ac:dyDescent="0.3">
      <c r="A3" s="126">
        <v>0.2</v>
      </c>
    </row>
    <row r="4" spans="1:1" x14ac:dyDescent="0.3">
      <c r="A4" s="195">
        <v>0.3</v>
      </c>
    </row>
    <row r="5" spans="1:1" x14ac:dyDescent="0.3">
      <c r="A5" s="126">
        <v>0.4</v>
      </c>
    </row>
    <row r="6" spans="1:1" x14ac:dyDescent="0.3">
      <c r="A6" s="195">
        <v>0.5</v>
      </c>
    </row>
    <row r="7" spans="1:1" x14ac:dyDescent="0.3">
      <c r="A7" s="126">
        <v>0.6</v>
      </c>
    </row>
    <row r="8" spans="1:1" x14ac:dyDescent="0.3">
      <c r="A8" s="195">
        <v>0.7</v>
      </c>
    </row>
    <row r="9" spans="1:1" x14ac:dyDescent="0.3">
      <c r="A9" s="126">
        <v>0.8</v>
      </c>
    </row>
    <row r="10" spans="1:1" x14ac:dyDescent="0.3">
      <c r="A10" s="195">
        <v>0.9</v>
      </c>
    </row>
    <row r="11" spans="1:1" x14ac:dyDescent="0.3">
      <c r="A11" s="126">
        <v>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AD6C3-7045-4784-9A71-26257C808563}">
  <dimension ref="A1:D171"/>
  <sheetViews>
    <sheetView zoomScale="107" workbookViewId="0"/>
  </sheetViews>
  <sheetFormatPr baseColWidth="10" defaultColWidth="8.77734375" defaultRowHeight="14.4" x14ac:dyDescent="0.3"/>
  <cols>
    <col min="1" max="1" width="18.5546875" customWidth="1"/>
    <col min="3" max="3" width="19.21875" customWidth="1"/>
    <col min="4" max="4" width="19.44140625" customWidth="1"/>
  </cols>
  <sheetData>
    <row r="1" spans="1:4" x14ac:dyDescent="0.3">
      <c r="A1">
        <v>0</v>
      </c>
      <c r="B1">
        <v>0</v>
      </c>
      <c r="C1">
        <v>0</v>
      </c>
      <c r="D1">
        <v>0</v>
      </c>
    </row>
    <row r="2" spans="1:4" x14ac:dyDescent="0.3">
      <c r="A2" s="78" t="s">
        <v>526</v>
      </c>
      <c r="B2" s="79" t="s">
        <v>450</v>
      </c>
      <c r="C2" s="196" t="s">
        <v>451</v>
      </c>
      <c r="D2" s="79" t="s">
        <v>450</v>
      </c>
    </row>
    <row r="3" spans="1:4" x14ac:dyDescent="0.3">
      <c r="A3" s="80" t="s">
        <v>527</v>
      </c>
      <c r="B3" s="81" t="s">
        <v>15</v>
      </c>
      <c r="C3" s="197" t="s">
        <v>452</v>
      </c>
      <c r="D3" s="198" t="s">
        <v>444</v>
      </c>
    </row>
    <row r="4" spans="1:4" x14ac:dyDescent="0.3">
      <c r="A4" s="80" t="s">
        <v>528</v>
      </c>
      <c r="B4" s="81" t="s">
        <v>16</v>
      </c>
      <c r="C4" s="197" t="s">
        <v>453</v>
      </c>
      <c r="D4" s="198" t="s">
        <v>444</v>
      </c>
    </row>
    <row r="5" spans="1:4" x14ac:dyDescent="0.3">
      <c r="A5" s="80" t="s">
        <v>529</v>
      </c>
      <c r="B5" s="81" t="s">
        <v>17</v>
      </c>
      <c r="C5" s="197" t="s">
        <v>454</v>
      </c>
      <c r="D5" s="198" t="s">
        <v>444</v>
      </c>
    </row>
    <row r="6" spans="1:4" x14ac:dyDescent="0.3">
      <c r="A6" s="80" t="s">
        <v>530</v>
      </c>
      <c r="B6" s="81" t="s">
        <v>18</v>
      </c>
      <c r="C6" s="197" t="s">
        <v>455</v>
      </c>
      <c r="D6" s="198" t="s">
        <v>444</v>
      </c>
    </row>
    <row r="7" spans="1:4" x14ac:dyDescent="0.3">
      <c r="A7" s="80" t="s">
        <v>531</v>
      </c>
      <c r="B7" s="81" t="s">
        <v>19</v>
      </c>
      <c r="C7" t="s">
        <v>456</v>
      </c>
      <c r="D7" s="198" t="s">
        <v>444</v>
      </c>
    </row>
    <row r="8" spans="1:4" x14ac:dyDescent="0.3">
      <c r="A8" s="80" t="s">
        <v>532</v>
      </c>
      <c r="B8" s="81" t="s">
        <v>20</v>
      </c>
      <c r="C8" t="s">
        <v>457</v>
      </c>
      <c r="D8" s="198" t="s">
        <v>444</v>
      </c>
    </row>
    <row r="9" spans="1:4" x14ac:dyDescent="0.3">
      <c r="A9" s="80" t="s">
        <v>533</v>
      </c>
      <c r="B9" s="81" t="s">
        <v>21</v>
      </c>
      <c r="C9" t="s">
        <v>458</v>
      </c>
      <c r="D9" s="198" t="s">
        <v>444</v>
      </c>
    </row>
    <row r="10" spans="1:4" x14ac:dyDescent="0.3">
      <c r="A10" s="80" t="s">
        <v>534</v>
      </c>
      <c r="B10" s="81" t="s">
        <v>22</v>
      </c>
      <c r="C10" t="s">
        <v>459</v>
      </c>
      <c r="D10" s="198" t="s">
        <v>444</v>
      </c>
    </row>
    <row r="11" spans="1:4" x14ac:dyDescent="0.3">
      <c r="A11" s="80" t="s">
        <v>535</v>
      </c>
      <c r="B11" s="81" t="s">
        <v>23</v>
      </c>
      <c r="C11" t="s">
        <v>460</v>
      </c>
      <c r="D11" s="198" t="s">
        <v>444</v>
      </c>
    </row>
    <row r="12" spans="1:4" x14ac:dyDescent="0.3">
      <c r="A12" s="80" t="s">
        <v>536</v>
      </c>
      <c r="B12" s="81" t="s">
        <v>24</v>
      </c>
      <c r="C12" t="s">
        <v>437</v>
      </c>
      <c r="D12" s="198" t="s">
        <v>444</v>
      </c>
    </row>
    <row r="13" spans="1:4" x14ac:dyDescent="0.3">
      <c r="A13" s="80" t="s">
        <v>537</v>
      </c>
      <c r="B13" s="81" t="s">
        <v>25</v>
      </c>
      <c r="C13" s="197" t="s">
        <v>461</v>
      </c>
      <c r="D13" s="198" t="s">
        <v>444</v>
      </c>
    </row>
    <row r="14" spans="1:4" x14ac:dyDescent="0.3">
      <c r="A14" s="80" t="s">
        <v>538</v>
      </c>
      <c r="B14" s="81" t="s">
        <v>26</v>
      </c>
      <c r="C14" s="197" t="s">
        <v>462</v>
      </c>
      <c r="D14" s="198" t="s">
        <v>444</v>
      </c>
    </row>
    <row r="15" spans="1:4" x14ac:dyDescent="0.3">
      <c r="A15" s="80" t="s">
        <v>539</v>
      </c>
      <c r="B15" s="81" t="s">
        <v>27</v>
      </c>
      <c r="C15" s="197" t="s">
        <v>463</v>
      </c>
      <c r="D15" s="198" t="s">
        <v>444</v>
      </c>
    </row>
    <row r="16" spans="1:4" x14ac:dyDescent="0.3">
      <c r="A16" s="80" t="s">
        <v>540</v>
      </c>
      <c r="B16" s="81" t="s">
        <v>28</v>
      </c>
      <c r="C16" t="s">
        <v>464</v>
      </c>
      <c r="D16" s="198" t="s">
        <v>444</v>
      </c>
    </row>
    <row r="17" spans="1:4" x14ac:dyDescent="0.3">
      <c r="A17" s="80" t="s">
        <v>541</v>
      </c>
      <c r="B17" s="81" t="s">
        <v>29</v>
      </c>
      <c r="C17" t="s">
        <v>465</v>
      </c>
      <c r="D17" s="198" t="s">
        <v>444</v>
      </c>
    </row>
    <row r="18" spans="1:4" x14ac:dyDescent="0.3">
      <c r="A18" s="80" t="s">
        <v>542</v>
      </c>
      <c r="B18" s="81" t="s">
        <v>30</v>
      </c>
      <c r="C18" t="s">
        <v>466</v>
      </c>
      <c r="D18" s="198" t="s">
        <v>444</v>
      </c>
    </row>
    <row r="19" spans="1:4" x14ac:dyDescent="0.3">
      <c r="A19" s="80" t="s">
        <v>543</v>
      </c>
      <c r="B19" s="81" t="s">
        <v>31</v>
      </c>
      <c r="C19" s="197" t="s">
        <v>467</v>
      </c>
      <c r="D19" s="198" t="s">
        <v>444</v>
      </c>
    </row>
    <row r="20" spans="1:4" x14ac:dyDescent="0.3">
      <c r="A20" s="80" t="s">
        <v>544</v>
      </c>
      <c r="B20" s="81" t="s">
        <v>32</v>
      </c>
      <c r="C20" s="197" t="s">
        <v>468</v>
      </c>
      <c r="D20" s="198" t="s">
        <v>444</v>
      </c>
    </row>
    <row r="21" spans="1:4" x14ac:dyDescent="0.3">
      <c r="A21" s="80" t="s">
        <v>545</v>
      </c>
      <c r="B21" s="81" t="s">
        <v>33</v>
      </c>
      <c r="C21" s="197" t="s">
        <v>469</v>
      </c>
      <c r="D21" s="198" t="s">
        <v>444</v>
      </c>
    </row>
    <row r="22" spans="1:4" x14ac:dyDescent="0.3">
      <c r="A22" s="80" t="s">
        <v>546</v>
      </c>
      <c r="B22" s="81" t="s">
        <v>34</v>
      </c>
      <c r="C22" s="197" t="s">
        <v>470</v>
      </c>
      <c r="D22" s="198" t="s">
        <v>444</v>
      </c>
    </row>
    <row r="23" spans="1:4" x14ac:dyDescent="0.3">
      <c r="A23" s="80" t="s">
        <v>547</v>
      </c>
      <c r="B23" s="81" t="s">
        <v>35</v>
      </c>
      <c r="C23" s="197" t="s">
        <v>471</v>
      </c>
      <c r="D23" s="198" t="s">
        <v>445</v>
      </c>
    </row>
    <row r="24" spans="1:4" x14ac:dyDescent="0.3">
      <c r="A24" s="80" t="s">
        <v>548</v>
      </c>
      <c r="B24" s="81" t="s">
        <v>36</v>
      </c>
      <c r="C24" s="197" t="s">
        <v>472</v>
      </c>
      <c r="D24" s="198" t="s">
        <v>445</v>
      </c>
    </row>
    <row r="25" spans="1:4" x14ac:dyDescent="0.3">
      <c r="A25" s="80" t="s">
        <v>549</v>
      </c>
      <c r="B25" s="81" t="s">
        <v>37</v>
      </c>
      <c r="C25" s="197" t="s">
        <v>473</v>
      </c>
      <c r="D25" s="198" t="s">
        <v>445</v>
      </c>
    </row>
    <row r="26" spans="1:4" x14ac:dyDescent="0.3">
      <c r="A26" s="80" t="s">
        <v>550</v>
      </c>
      <c r="B26" s="81" t="s">
        <v>38</v>
      </c>
      <c r="C26" s="197" t="s">
        <v>474</v>
      </c>
      <c r="D26" s="198" t="s">
        <v>445</v>
      </c>
    </row>
    <row r="27" spans="1:4" x14ac:dyDescent="0.3">
      <c r="A27" s="80" t="s">
        <v>551</v>
      </c>
      <c r="B27" s="81" t="s">
        <v>39</v>
      </c>
      <c r="C27" s="197" t="s">
        <v>475</v>
      </c>
      <c r="D27" s="198" t="s">
        <v>445</v>
      </c>
    </row>
    <row r="28" spans="1:4" x14ac:dyDescent="0.3">
      <c r="A28" s="80" t="s">
        <v>552</v>
      </c>
      <c r="B28" s="81" t="s">
        <v>40</v>
      </c>
      <c r="C28" s="197" t="s">
        <v>438</v>
      </c>
      <c r="D28" s="198" t="s">
        <v>445</v>
      </c>
    </row>
    <row r="29" spans="1:4" x14ac:dyDescent="0.3">
      <c r="A29" s="80" t="s">
        <v>553</v>
      </c>
      <c r="B29" s="81" t="s">
        <v>41</v>
      </c>
      <c r="C29" s="197" t="s">
        <v>476</v>
      </c>
      <c r="D29" s="198" t="s">
        <v>445</v>
      </c>
    </row>
    <row r="30" spans="1:4" x14ac:dyDescent="0.3">
      <c r="A30" s="80" t="s">
        <v>554</v>
      </c>
      <c r="B30" s="81" t="s">
        <v>42</v>
      </c>
      <c r="C30" t="s">
        <v>439</v>
      </c>
      <c r="D30" s="198" t="s">
        <v>445</v>
      </c>
    </row>
    <row r="31" spans="1:4" x14ac:dyDescent="0.3">
      <c r="A31" s="80" t="s">
        <v>555</v>
      </c>
      <c r="B31" s="81" t="s">
        <v>43</v>
      </c>
      <c r="C31" t="s">
        <v>477</v>
      </c>
      <c r="D31" s="198" t="s">
        <v>445</v>
      </c>
    </row>
    <row r="32" spans="1:4" x14ac:dyDescent="0.3">
      <c r="A32" s="80" t="s">
        <v>556</v>
      </c>
      <c r="B32" s="81" t="s">
        <v>44</v>
      </c>
      <c r="C32" s="197" t="s">
        <v>478</v>
      </c>
      <c r="D32" s="198" t="s">
        <v>445</v>
      </c>
    </row>
    <row r="33" spans="1:4" x14ac:dyDescent="0.3">
      <c r="A33" s="80" t="s">
        <v>557</v>
      </c>
      <c r="B33" s="81" t="s">
        <v>45</v>
      </c>
      <c r="C33" s="198" t="s">
        <v>696</v>
      </c>
      <c r="D33" s="198" t="s">
        <v>446</v>
      </c>
    </row>
    <row r="34" spans="1:4" x14ac:dyDescent="0.3">
      <c r="A34" s="80" t="s">
        <v>558</v>
      </c>
      <c r="B34" s="81" t="s">
        <v>46</v>
      </c>
      <c r="C34" t="s">
        <v>479</v>
      </c>
      <c r="D34" s="198" t="s">
        <v>446</v>
      </c>
    </row>
    <row r="35" spans="1:4" x14ac:dyDescent="0.3">
      <c r="A35" s="80" t="s">
        <v>559</v>
      </c>
      <c r="B35" s="81" t="s">
        <v>47</v>
      </c>
      <c r="C35" t="s">
        <v>480</v>
      </c>
      <c r="D35" s="198" t="s">
        <v>446</v>
      </c>
    </row>
    <row r="36" spans="1:4" x14ac:dyDescent="0.3">
      <c r="A36" s="80" t="s">
        <v>560</v>
      </c>
      <c r="B36" s="81" t="s">
        <v>48</v>
      </c>
      <c r="C36" s="197" t="s">
        <v>481</v>
      </c>
      <c r="D36" s="198" t="s">
        <v>446</v>
      </c>
    </row>
    <row r="37" spans="1:4" x14ac:dyDescent="0.3">
      <c r="A37" s="80" t="s">
        <v>561</v>
      </c>
      <c r="B37" s="81" t="s">
        <v>49</v>
      </c>
      <c r="C37" s="197" t="s">
        <v>482</v>
      </c>
      <c r="D37" s="198" t="s">
        <v>446</v>
      </c>
    </row>
    <row r="38" spans="1:4" x14ac:dyDescent="0.3">
      <c r="A38" s="80" t="s">
        <v>562</v>
      </c>
      <c r="B38" s="81" t="s">
        <v>50</v>
      </c>
      <c r="C38" s="197" t="s">
        <v>483</v>
      </c>
      <c r="D38" s="198" t="s">
        <v>446</v>
      </c>
    </row>
    <row r="39" spans="1:4" x14ac:dyDescent="0.3">
      <c r="A39" s="80" t="s">
        <v>563</v>
      </c>
      <c r="B39" s="81" t="s">
        <v>51</v>
      </c>
      <c r="C39" t="s">
        <v>484</v>
      </c>
      <c r="D39" s="198" t="s">
        <v>446</v>
      </c>
    </row>
    <row r="40" spans="1:4" x14ac:dyDescent="0.3">
      <c r="A40" s="80" t="s">
        <v>564</v>
      </c>
      <c r="B40" s="81" t="s">
        <v>52</v>
      </c>
      <c r="C40" t="s">
        <v>485</v>
      </c>
      <c r="D40" s="198" t="s">
        <v>446</v>
      </c>
    </row>
    <row r="41" spans="1:4" x14ac:dyDescent="0.3">
      <c r="A41" s="80" t="s">
        <v>565</v>
      </c>
      <c r="B41" s="81" t="s">
        <v>53</v>
      </c>
      <c r="C41" s="197" t="s">
        <v>486</v>
      </c>
      <c r="D41" s="198" t="s">
        <v>446</v>
      </c>
    </row>
    <row r="42" spans="1:4" x14ac:dyDescent="0.3">
      <c r="A42" s="80" t="s">
        <v>566</v>
      </c>
      <c r="B42" s="81" t="s">
        <v>54</v>
      </c>
      <c r="C42" s="197" t="s">
        <v>487</v>
      </c>
      <c r="D42" s="198" t="s">
        <v>446</v>
      </c>
    </row>
    <row r="43" spans="1:4" x14ac:dyDescent="0.3">
      <c r="A43" s="80" t="s">
        <v>567</v>
      </c>
      <c r="B43" s="81" t="s">
        <v>55</v>
      </c>
      <c r="C43" s="197" t="s">
        <v>488</v>
      </c>
      <c r="D43" s="198" t="s">
        <v>446</v>
      </c>
    </row>
    <row r="44" spans="1:4" x14ac:dyDescent="0.3">
      <c r="A44" s="80" t="s">
        <v>568</v>
      </c>
      <c r="B44" s="81" t="s">
        <v>56</v>
      </c>
      <c r="C44" t="s">
        <v>489</v>
      </c>
      <c r="D44" s="198" t="s">
        <v>446</v>
      </c>
    </row>
    <row r="45" spans="1:4" x14ac:dyDescent="0.3">
      <c r="A45" s="80" t="s">
        <v>569</v>
      </c>
      <c r="B45" s="81" t="s">
        <v>57</v>
      </c>
      <c r="C45" t="s">
        <v>491</v>
      </c>
      <c r="D45" s="198" t="s">
        <v>446</v>
      </c>
    </row>
    <row r="46" spans="1:4" x14ac:dyDescent="0.3">
      <c r="A46" s="80" t="s">
        <v>570</v>
      </c>
      <c r="B46" s="81" t="s">
        <v>58</v>
      </c>
      <c r="C46" t="s">
        <v>490</v>
      </c>
      <c r="D46" s="198" t="s">
        <v>446</v>
      </c>
    </row>
    <row r="47" spans="1:4" x14ac:dyDescent="0.3">
      <c r="A47" s="80" t="s">
        <v>571</v>
      </c>
      <c r="B47" s="81" t="s">
        <v>59</v>
      </c>
      <c r="C47" s="197" t="s">
        <v>492</v>
      </c>
      <c r="D47" s="198" t="s">
        <v>446</v>
      </c>
    </row>
    <row r="48" spans="1:4" x14ac:dyDescent="0.3">
      <c r="A48" s="80" t="s">
        <v>572</v>
      </c>
      <c r="B48" s="81" t="s">
        <v>60</v>
      </c>
      <c r="C48" s="197" t="s">
        <v>493</v>
      </c>
      <c r="D48" s="198" t="s">
        <v>447</v>
      </c>
    </row>
    <row r="49" spans="1:4" x14ac:dyDescent="0.3">
      <c r="A49" s="80" t="s">
        <v>573</v>
      </c>
      <c r="B49" s="81" t="s">
        <v>61</v>
      </c>
      <c r="C49" s="197" t="s">
        <v>494</v>
      </c>
      <c r="D49" s="198" t="s">
        <v>447</v>
      </c>
    </row>
    <row r="50" spans="1:4" x14ac:dyDescent="0.3">
      <c r="A50" s="80" t="s">
        <v>574</v>
      </c>
      <c r="B50" s="81" t="s">
        <v>62</v>
      </c>
      <c r="C50" s="197" t="s">
        <v>495</v>
      </c>
      <c r="D50" s="198" t="s">
        <v>447</v>
      </c>
    </row>
    <row r="51" spans="1:4" x14ac:dyDescent="0.3">
      <c r="A51" s="80" t="s">
        <v>575</v>
      </c>
      <c r="B51" s="81" t="s">
        <v>63</v>
      </c>
      <c r="C51" s="197" t="s">
        <v>496</v>
      </c>
      <c r="D51" s="198" t="s">
        <v>447</v>
      </c>
    </row>
    <row r="52" spans="1:4" x14ac:dyDescent="0.3">
      <c r="A52" s="80" t="s">
        <v>576</v>
      </c>
      <c r="B52" s="81" t="s">
        <v>64</v>
      </c>
      <c r="C52" t="s">
        <v>497</v>
      </c>
      <c r="D52" s="198" t="s">
        <v>447</v>
      </c>
    </row>
    <row r="53" spans="1:4" x14ac:dyDescent="0.3">
      <c r="A53" s="80" t="s">
        <v>577</v>
      </c>
      <c r="B53" s="81" t="s">
        <v>65</v>
      </c>
      <c r="C53" t="s">
        <v>498</v>
      </c>
      <c r="D53" s="198" t="s">
        <v>447</v>
      </c>
    </row>
    <row r="54" spans="1:4" x14ac:dyDescent="0.3">
      <c r="A54" s="80" t="s">
        <v>578</v>
      </c>
      <c r="B54" s="81" t="s">
        <v>66</v>
      </c>
      <c r="C54" s="197" t="s">
        <v>499</v>
      </c>
      <c r="D54" s="198" t="s">
        <v>447</v>
      </c>
    </row>
    <row r="55" spans="1:4" x14ac:dyDescent="0.3">
      <c r="A55" s="80" t="s">
        <v>579</v>
      </c>
      <c r="B55" s="81" t="s">
        <v>67</v>
      </c>
      <c r="C55" s="197" t="s">
        <v>500</v>
      </c>
      <c r="D55" s="198" t="s">
        <v>447</v>
      </c>
    </row>
    <row r="56" spans="1:4" x14ac:dyDescent="0.3">
      <c r="A56" s="80" t="s">
        <v>580</v>
      </c>
      <c r="B56" s="81" t="s">
        <v>68</v>
      </c>
      <c r="C56" s="197" t="s">
        <v>501</v>
      </c>
      <c r="D56" s="198" t="s">
        <v>447</v>
      </c>
    </row>
    <row r="57" spans="1:4" x14ac:dyDescent="0.3">
      <c r="A57" s="80" t="s">
        <v>581</v>
      </c>
      <c r="B57" s="81" t="s">
        <v>69</v>
      </c>
      <c r="C57" s="197" t="s">
        <v>502</v>
      </c>
      <c r="D57" s="198" t="s">
        <v>447</v>
      </c>
    </row>
    <row r="58" spans="1:4" x14ac:dyDescent="0.3">
      <c r="A58" s="80" t="s">
        <v>582</v>
      </c>
      <c r="B58" s="81" t="s">
        <v>70</v>
      </c>
      <c r="C58" s="197" t="s">
        <v>503</v>
      </c>
      <c r="D58" s="198" t="s">
        <v>448</v>
      </c>
    </row>
    <row r="59" spans="1:4" x14ac:dyDescent="0.3">
      <c r="A59" s="80" t="s">
        <v>583</v>
      </c>
      <c r="B59" s="81" t="s">
        <v>71</v>
      </c>
      <c r="C59" s="197" t="s">
        <v>504</v>
      </c>
      <c r="D59" s="198" t="s">
        <v>448</v>
      </c>
    </row>
    <row r="60" spans="1:4" x14ac:dyDescent="0.3">
      <c r="A60" s="80" t="s">
        <v>584</v>
      </c>
      <c r="B60" s="81" t="s">
        <v>72</v>
      </c>
      <c r="C60" t="s">
        <v>505</v>
      </c>
      <c r="D60" s="198" t="s">
        <v>448</v>
      </c>
    </row>
    <row r="61" spans="1:4" x14ac:dyDescent="0.3">
      <c r="A61" s="80" t="s">
        <v>585</v>
      </c>
      <c r="B61" s="81" t="s">
        <v>73</v>
      </c>
      <c r="C61" t="s">
        <v>506</v>
      </c>
      <c r="D61" s="198" t="s">
        <v>448</v>
      </c>
    </row>
    <row r="62" spans="1:4" x14ac:dyDescent="0.3">
      <c r="A62" s="80" t="s">
        <v>586</v>
      </c>
      <c r="B62" s="81" t="s">
        <v>74</v>
      </c>
      <c r="C62" s="197" t="s">
        <v>507</v>
      </c>
      <c r="D62" s="198" t="s">
        <v>448</v>
      </c>
    </row>
    <row r="63" spans="1:4" x14ac:dyDescent="0.3">
      <c r="A63" s="80" t="s">
        <v>587</v>
      </c>
      <c r="B63" s="81" t="s">
        <v>75</v>
      </c>
      <c r="C63" s="197" t="s">
        <v>508</v>
      </c>
      <c r="D63" s="198" t="s">
        <v>448</v>
      </c>
    </row>
    <row r="64" spans="1:4" x14ac:dyDescent="0.3">
      <c r="A64" s="80" t="s">
        <v>588</v>
      </c>
      <c r="B64" s="81" t="s">
        <v>76</v>
      </c>
      <c r="C64" s="197" t="s">
        <v>509</v>
      </c>
      <c r="D64" s="198" t="s">
        <v>448</v>
      </c>
    </row>
    <row r="65" spans="1:4" x14ac:dyDescent="0.3">
      <c r="A65" s="80" t="s">
        <v>589</v>
      </c>
      <c r="B65" s="81" t="s">
        <v>77</v>
      </c>
      <c r="C65" s="197" t="s">
        <v>511</v>
      </c>
      <c r="D65" s="198" t="s">
        <v>448</v>
      </c>
    </row>
    <row r="66" spans="1:4" x14ac:dyDescent="0.3">
      <c r="A66" s="80" t="s">
        <v>590</v>
      </c>
      <c r="B66" s="81" t="s">
        <v>78</v>
      </c>
      <c r="C66" s="197" t="s">
        <v>510</v>
      </c>
      <c r="D66" s="198" t="s">
        <v>449</v>
      </c>
    </row>
    <row r="67" spans="1:4" x14ac:dyDescent="0.3">
      <c r="A67" s="80" t="s">
        <v>591</v>
      </c>
      <c r="B67" s="81" t="s">
        <v>79</v>
      </c>
      <c r="C67" t="s">
        <v>512</v>
      </c>
      <c r="D67" s="198" t="s">
        <v>449</v>
      </c>
    </row>
    <row r="68" spans="1:4" x14ac:dyDescent="0.3">
      <c r="A68" s="80" t="s">
        <v>592</v>
      </c>
      <c r="B68" s="81" t="s">
        <v>80</v>
      </c>
      <c r="C68" t="s">
        <v>513</v>
      </c>
      <c r="D68" s="198" t="s">
        <v>449</v>
      </c>
    </row>
    <row r="69" spans="1:4" x14ac:dyDescent="0.3">
      <c r="A69" s="80" t="s">
        <v>593</v>
      </c>
      <c r="B69" s="81" t="s">
        <v>81</v>
      </c>
      <c r="C69" s="197" t="s">
        <v>514</v>
      </c>
      <c r="D69" s="198" t="s">
        <v>449</v>
      </c>
    </row>
    <row r="70" spans="1:4" x14ac:dyDescent="0.3">
      <c r="A70" s="80" t="s">
        <v>594</v>
      </c>
      <c r="B70" s="81" t="s">
        <v>82</v>
      </c>
      <c r="C70" t="s">
        <v>515</v>
      </c>
      <c r="D70" s="198" t="s">
        <v>449</v>
      </c>
    </row>
    <row r="71" spans="1:4" x14ac:dyDescent="0.3">
      <c r="A71" s="80" t="s">
        <v>595</v>
      </c>
      <c r="B71" s="81" t="s">
        <v>83</v>
      </c>
      <c r="C71" t="s">
        <v>516</v>
      </c>
      <c r="D71" s="198" t="s">
        <v>449</v>
      </c>
    </row>
    <row r="72" spans="1:4" x14ac:dyDescent="0.3">
      <c r="A72" s="80" t="s">
        <v>596</v>
      </c>
      <c r="B72" s="81" t="s">
        <v>84</v>
      </c>
      <c r="C72" t="s">
        <v>517</v>
      </c>
      <c r="D72" s="198" t="s">
        <v>449</v>
      </c>
    </row>
    <row r="73" spans="1:4" x14ac:dyDescent="0.3">
      <c r="A73" s="80" t="s">
        <v>597</v>
      </c>
      <c r="B73" s="81" t="s">
        <v>85</v>
      </c>
      <c r="C73" s="197" t="s">
        <v>518</v>
      </c>
      <c r="D73" s="198" t="s">
        <v>449</v>
      </c>
    </row>
    <row r="74" spans="1:4" x14ac:dyDescent="0.3">
      <c r="A74" s="80" t="s">
        <v>598</v>
      </c>
      <c r="B74" s="81" t="s">
        <v>86</v>
      </c>
      <c r="C74" t="s">
        <v>440</v>
      </c>
      <c r="D74" s="198" t="s">
        <v>449</v>
      </c>
    </row>
    <row r="75" spans="1:4" x14ac:dyDescent="0.3">
      <c r="A75" s="80" t="s">
        <v>599</v>
      </c>
      <c r="B75" s="81" t="s">
        <v>87</v>
      </c>
      <c r="C75" t="s">
        <v>520</v>
      </c>
      <c r="D75" s="198" t="s">
        <v>449</v>
      </c>
    </row>
    <row r="76" spans="1:4" x14ac:dyDescent="0.3">
      <c r="A76" s="80" t="s">
        <v>600</v>
      </c>
      <c r="B76" s="82" t="s">
        <v>88</v>
      </c>
      <c r="C76" t="s">
        <v>521</v>
      </c>
      <c r="D76" s="198" t="s">
        <v>449</v>
      </c>
    </row>
    <row r="77" spans="1:4" x14ac:dyDescent="0.3">
      <c r="A77" s="80" t="s">
        <v>601</v>
      </c>
      <c r="B77" s="82" t="s">
        <v>89</v>
      </c>
      <c r="C77" t="s">
        <v>519</v>
      </c>
      <c r="D77" s="198" t="s">
        <v>449</v>
      </c>
    </row>
    <row r="78" spans="1:4" x14ac:dyDescent="0.3">
      <c r="A78" s="80" t="s">
        <v>602</v>
      </c>
      <c r="B78" s="82" t="s">
        <v>90</v>
      </c>
      <c r="C78" t="s">
        <v>522</v>
      </c>
      <c r="D78" s="198" t="s">
        <v>449</v>
      </c>
    </row>
    <row r="79" spans="1:4" x14ac:dyDescent="0.3">
      <c r="A79" s="80" t="s">
        <v>603</v>
      </c>
      <c r="B79" s="82" t="s">
        <v>91</v>
      </c>
      <c r="C79" t="s">
        <v>523</v>
      </c>
      <c r="D79" s="198" t="s">
        <v>449</v>
      </c>
    </row>
    <row r="80" spans="1:4" x14ac:dyDescent="0.3">
      <c r="A80" s="80" t="s">
        <v>604</v>
      </c>
      <c r="B80" s="82" t="s">
        <v>92</v>
      </c>
      <c r="C80" s="197" t="s">
        <v>524</v>
      </c>
      <c r="D80" s="198" t="s">
        <v>449</v>
      </c>
    </row>
    <row r="81" spans="1:4" x14ac:dyDescent="0.3">
      <c r="A81" s="80" t="s">
        <v>605</v>
      </c>
      <c r="B81" s="82" t="s">
        <v>93</v>
      </c>
      <c r="C81" s="197" t="s">
        <v>525</v>
      </c>
      <c r="D81" s="198" t="s">
        <v>449</v>
      </c>
    </row>
    <row r="82" spans="1:4" x14ac:dyDescent="0.3">
      <c r="A82" s="80" t="s">
        <v>606</v>
      </c>
      <c r="B82" s="82" t="s">
        <v>94</v>
      </c>
    </row>
    <row r="83" spans="1:4" x14ac:dyDescent="0.3">
      <c r="A83" s="80" t="s">
        <v>607</v>
      </c>
      <c r="B83" s="82" t="s">
        <v>95</v>
      </c>
    </row>
    <row r="84" spans="1:4" x14ac:dyDescent="0.3">
      <c r="A84" s="80" t="s">
        <v>608</v>
      </c>
      <c r="B84" s="82" t="s">
        <v>96</v>
      </c>
    </row>
    <row r="85" spans="1:4" x14ac:dyDescent="0.3">
      <c r="A85" s="80" t="s">
        <v>609</v>
      </c>
      <c r="B85" s="82" t="s">
        <v>97</v>
      </c>
    </row>
    <row r="86" spans="1:4" x14ac:dyDescent="0.3">
      <c r="A86" s="80" t="s">
        <v>610</v>
      </c>
      <c r="B86" s="82" t="s">
        <v>98</v>
      </c>
    </row>
    <row r="87" spans="1:4" x14ac:dyDescent="0.3">
      <c r="A87" s="80" t="s">
        <v>611</v>
      </c>
      <c r="B87" s="82" t="s">
        <v>99</v>
      </c>
    </row>
    <row r="88" spans="1:4" x14ac:dyDescent="0.3">
      <c r="A88" s="80" t="s">
        <v>612</v>
      </c>
      <c r="B88" s="82" t="s">
        <v>100</v>
      </c>
    </row>
    <row r="89" spans="1:4" x14ac:dyDescent="0.3">
      <c r="A89" s="80" t="s">
        <v>613</v>
      </c>
      <c r="B89" s="82" t="s">
        <v>101</v>
      </c>
    </row>
    <row r="90" spans="1:4" x14ac:dyDescent="0.3">
      <c r="A90" s="80" t="s">
        <v>614</v>
      </c>
      <c r="B90" s="82" t="s">
        <v>102</v>
      </c>
    </row>
    <row r="91" spans="1:4" x14ac:dyDescent="0.3">
      <c r="A91" s="80" t="s">
        <v>615</v>
      </c>
      <c r="B91" s="82" t="s">
        <v>103</v>
      </c>
    </row>
    <row r="92" spans="1:4" x14ac:dyDescent="0.3">
      <c r="A92" s="80" t="s">
        <v>616</v>
      </c>
      <c r="B92" s="82" t="s">
        <v>104</v>
      </c>
    </row>
    <row r="93" spans="1:4" x14ac:dyDescent="0.3">
      <c r="A93" s="80" t="s">
        <v>617</v>
      </c>
      <c r="B93" s="82" t="s">
        <v>105</v>
      </c>
    </row>
    <row r="94" spans="1:4" x14ac:dyDescent="0.3">
      <c r="A94" s="80" t="s">
        <v>618</v>
      </c>
      <c r="B94" s="82" t="s">
        <v>106</v>
      </c>
    </row>
    <row r="95" spans="1:4" x14ac:dyDescent="0.3">
      <c r="A95" s="80" t="s">
        <v>619</v>
      </c>
      <c r="B95" s="82" t="s">
        <v>107</v>
      </c>
    </row>
    <row r="96" spans="1:4" x14ac:dyDescent="0.3">
      <c r="A96" s="80" t="s">
        <v>620</v>
      </c>
      <c r="B96" s="82" t="s">
        <v>108</v>
      </c>
    </row>
    <row r="97" spans="1:2" x14ac:dyDescent="0.3">
      <c r="A97" s="80" t="s">
        <v>621</v>
      </c>
      <c r="B97" s="82" t="s">
        <v>109</v>
      </c>
    </row>
    <row r="98" spans="1:2" x14ac:dyDescent="0.3">
      <c r="A98" s="80" t="s">
        <v>622</v>
      </c>
      <c r="B98" s="82" t="s">
        <v>110</v>
      </c>
    </row>
    <row r="99" spans="1:2" x14ac:dyDescent="0.3">
      <c r="A99" s="80" t="s">
        <v>623</v>
      </c>
      <c r="B99" s="82" t="s">
        <v>111</v>
      </c>
    </row>
    <row r="100" spans="1:2" x14ac:dyDescent="0.3">
      <c r="A100" s="80" t="s">
        <v>624</v>
      </c>
      <c r="B100" s="82" t="s">
        <v>112</v>
      </c>
    </row>
    <row r="101" spans="1:2" x14ac:dyDescent="0.3">
      <c r="A101" s="80" t="s">
        <v>625</v>
      </c>
      <c r="B101" s="82" t="s">
        <v>113</v>
      </c>
    </row>
    <row r="102" spans="1:2" x14ac:dyDescent="0.3">
      <c r="A102" s="80" t="s">
        <v>626</v>
      </c>
      <c r="B102" s="82" t="s">
        <v>114</v>
      </c>
    </row>
    <row r="103" spans="1:2" x14ac:dyDescent="0.3">
      <c r="A103" s="80" t="s">
        <v>627</v>
      </c>
      <c r="B103" s="82" t="s">
        <v>115</v>
      </c>
    </row>
    <row r="104" spans="1:2" x14ac:dyDescent="0.3">
      <c r="A104" s="80" t="s">
        <v>628</v>
      </c>
      <c r="B104" s="82" t="s">
        <v>116</v>
      </c>
    </row>
    <row r="105" spans="1:2" x14ac:dyDescent="0.3">
      <c r="A105" s="80" t="s">
        <v>629</v>
      </c>
      <c r="B105" s="82" t="s">
        <v>117</v>
      </c>
    </row>
    <row r="106" spans="1:2" x14ac:dyDescent="0.3">
      <c r="A106" s="80" t="s">
        <v>630</v>
      </c>
      <c r="B106" s="82" t="s">
        <v>118</v>
      </c>
    </row>
    <row r="107" spans="1:2" x14ac:dyDescent="0.3">
      <c r="A107" s="80" t="s">
        <v>631</v>
      </c>
      <c r="B107" s="82" t="s">
        <v>119</v>
      </c>
    </row>
    <row r="108" spans="1:2" x14ac:dyDescent="0.3">
      <c r="A108" s="80" t="s">
        <v>632</v>
      </c>
      <c r="B108" s="82" t="s">
        <v>120</v>
      </c>
    </row>
    <row r="109" spans="1:2" x14ac:dyDescent="0.3">
      <c r="A109" s="80" t="s">
        <v>633</v>
      </c>
      <c r="B109" s="82" t="s">
        <v>121</v>
      </c>
    </row>
    <row r="110" spans="1:2" x14ac:dyDescent="0.3">
      <c r="A110" s="80" t="s">
        <v>634</v>
      </c>
      <c r="B110" s="82" t="s">
        <v>122</v>
      </c>
    </row>
    <row r="111" spans="1:2" x14ac:dyDescent="0.3">
      <c r="A111" s="80" t="s">
        <v>635</v>
      </c>
      <c r="B111" s="82" t="s">
        <v>123</v>
      </c>
    </row>
    <row r="112" spans="1:2" x14ac:dyDescent="0.3">
      <c r="A112" s="80" t="s">
        <v>636</v>
      </c>
      <c r="B112" s="82" t="s">
        <v>124</v>
      </c>
    </row>
    <row r="113" spans="1:2" x14ac:dyDescent="0.3">
      <c r="A113" s="80" t="s">
        <v>637</v>
      </c>
      <c r="B113" s="82" t="s">
        <v>125</v>
      </c>
    </row>
    <row r="114" spans="1:2" x14ac:dyDescent="0.3">
      <c r="A114" s="80" t="s">
        <v>638</v>
      </c>
      <c r="B114" s="82" t="s">
        <v>126</v>
      </c>
    </row>
    <row r="115" spans="1:2" x14ac:dyDescent="0.3">
      <c r="A115" s="80" t="s">
        <v>639</v>
      </c>
      <c r="B115" s="82" t="s">
        <v>127</v>
      </c>
    </row>
    <row r="116" spans="1:2" x14ac:dyDescent="0.3">
      <c r="A116" s="80" t="s">
        <v>640</v>
      </c>
      <c r="B116" s="82" t="s">
        <v>128</v>
      </c>
    </row>
    <row r="117" spans="1:2" x14ac:dyDescent="0.3">
      <c r="A117" s="80" t="s">
        <v>641</v>
      </c>
      <c r="B117" s="82" t="s">
        <v>129</v>
      </c>
    </row>
    <row r="118" spans="1:2" x14ac:dyDescent="0.3">
      <c r="A118" s="80" t="s">
        <v>642</v>
      </c>
      <c r="B118" s="82" t="s">
        <v>130</v>
      </c>
    </row>
    <row r="119" spans="1:2" x14ac:dyDescent="0.3">
      <c r="A119" s="80" t="s">
        <v>643</v>
      </c>
      <c r="B119" s="82" t="s">
        <v>131</v>
      </c>
    </row>
    <row r="120" spans="1:2" x14ac:dyDescent="0.3">
      <c r="A120" s="80" t="s">
        <v>644</v>
      </c>
      <c r="B120" s="82" t="s">
        <v>132</v>
      </c>
    </row>
    <row r="121" spans="1:2" x14ac:dyDescent="0.3">
      <c r="A121" s="80" t="s">
        <v>645</v>
      </c>
      <c r="B121" s="82" t="s">
        <v>133</v>
      </c>
    </row>
    <row r="122" spans="1:2" x14ac:dyDescent="0.3">
      <c r="A122" s="80" t="s">
        <v>646</v>
      </c>
      <c r="B122" s="82" t="s">
        <v>134</v>
      </c>
    </row>
    <row r="123" spans="1:2" x14ac:dyDescent="0.3">
      <c r="A123" s="80" t="s">
        <v>647</v>
      </c>
      <c r="B123" s="82" t="s">
        <v>135</v>
      </c>
    </row>
    <row r="124" spans="1:2" x14ac:dyDescent="0.3">
      <c r="A124" s="80" t="s">
        <v>648</v>
      </c>
      <c r="B124" s="82" t="s">
        <v>136</v>
      </c>
    </row>
    <row r="125" spans="1:2" x14ac:dyDescent="0.3">
      <c r="A125" s="80" t="s">
        <v>649</v>
      </c>
      <c r="B125" s="82" t="s">
        <v>137</v>
      </c>
    </row>
    <row r="126" spans="1:2" x14ac:dyDescent="0.3">
      <c r="A126" s="80" t="s">
        <v>650</v>
      </c>
      <c r="B126" s="82" t="s">
        <v>138</v>
      </c>
    </row>
    <row r="127" spans="1:2" x14ac:dyDescent="0.3">
      <c r="A127" s="80" t="s">
        <v>651</v>
      </c>
      <c r="B127" s="82" t="s">
        <v>139</v>
      </c>
    </row>
    <row r="128" spans="1:2" x14ac:dyDescent="0.3">
      <c r="A128" s="80" t="s">
        <v>652</v>
      </c>
      <c r="B128" s="82" t="s">
        <v>140</v>
      </c>
    </row>
    <row r="129" spans="1:2" x14ac:dyDescent="0.3">
      <c r="A129" s="80" t="s">
        <v>653</v>
      </c>
      <c r="B129" s="82" t="s">
        <v>141</v>
      </c>
    </row>
    <row r="130" spans="1:2" x14ac:dyDescent="0.3">
      <c r="A130" s="80" t="s">
        <v>654</v>
      </c>
      <c r="B130" s="82" t="s">
        <v>142</v>
      </c>
    </row>
    <row r="131" spans="1:2" x14ac:dyDescent="0.3">
      <c r="A131" s="80" t="s">
        <v>655</v>
      </c>
      <c r="B131" s="82" t="s">
        <v>143</v>
      </c>
    </row>
    <row r="132" spans="1:2" x14ac:dyDescent="0.3">
      <c r="A132" s="80" t="s">
        <v>656</v>
      </c>
      <c r="B132" s="82" t="s">
        <v>144</v>
      </c>
    </row>
    <row r="133" spans="1:2" x14ac:dyDescent="0.3">
      <c r="A133" s="80" t="s">
        <v>657</v>
      </c>
      <c r="B133" s="82" t="s">
        <v>145</v>
      </c>
    </row>
    <row r="134" spans="1:2" x14ac:dyDescent="0.3">
      <c r="A134" s="80" t="s">
        <v>658</v>
      </c>
      <c r="B134" s="82" t="s">
        <v>146</v>
      </c>
    </row>
    <row r="135" spans="1:2" x14ac:dyDescent="0.3">
      <c r="A135" s="80" t="s">
        <v>659</v>
      </c>
      <c r="B135" s="82" t="s">
        <v>147</v>
      </c>
    </row>
    <row r="136" spans="1:2" x14ac:dyDescent="0.3">
      <c r="A136" s="80" t="s">
        <v>660</v>
      </c>
      <c r="B136" s="82" t="s">
        <v>148</v>
      </c>
    </row>
    <row r="137" spans="1:2" x14ac:dyDescent="0.3">
      <c r="A137" s="80" t="s">
        <v>661</v>
      </c>
      <c r="B137" s="82" t="s">
        <v>149</v>
      </c>
    </row>
    <row r="138" spans="1:2" x14ac:dyDescent="0.3">
      <c r="A138" s="80" t="s">
        <v>662</v>
      </c>
      <c r="B138" s="82" t="s">
        <v>150</v>
      </c>
    </row>
    <row r="139" spans="1:2" x14ac:dyDescent="0.3">
      <c r="A139" s="80" t="s">
        <v>663</v>
      </c>
      <c r="B139" s="82" t="s">
        <v>151</v>
      </c>
    </row>
    <row r="140" spans="1:2" x14ac:dyDescent="0.3">
      <c r="A140" s="80" t="s">
        <v>664</v>
      </c>
      <c r="B140" s="82" t="s">
        <v>152</v>
      </c>
    </row>
    <row r="141" spans="1:2" x14ac:dyDescent="0.3">
      <c r="A141" s="80" t="s">
        <v>665</v>
      </c>
      <c r="B141" s="82" t="s">
        <v>153</v>
      </c>
    </row>
    <row r="142" spans="1:2" x14ac:dyDescent="0.3">
      <c r="A142" s="80" t="s">
        <v>666</v>
      </c>
      <c r="B142" s="82" t="s">
        <v>154</v>
      </c>
    </row>
    <row r="143" spans="1:2" x14ac:dyDescent="0.3">
      <c r="A143" s="80" t="s">
        <v>667</v>
      </c>
      <c r="B143" s="82" t="s">
        <v>155</v>
      </c>
    </row>
    <row r="144" spans="1:2" x14ac:dyDescent="0.3">
      <c r="A144" s="80" t="s">
        <v>668</v>
      </c>
      <c r="B144" s="82" t="s">
        <v>156</v>
      </c>
    </row>
    <row r="145" spans="1:2" x14ac:dyDescent="0.3">
      <c r="A145" s="80" t="s">
        <v>669</v>
      </c>
      <c r="B145" s="82" t="s">
        <v>157</v>
      </c>
    </row>
    <row r="146" spans="1:2" x14ac:dyDescent="0.3">
      <c r="A146" s="80" t="s">
        <v>670</v>
      </c>
      <c r="B146" s="82" t="s">
        <v>158</v>
      </c>
    </row>
    <row r="147" spans="1:2" x14ac:dyDescent="0.3">
      <c r="A147" s="80" t="s">
        <v>671</v>
      </c>
      <c r="B147" s="82" t="s">
        <v>159</v>
      </c>
    </row>
    <row r="148" spans="1:2" x14ac:dyDescent="0.3">
      <c r="A148" s="80" t="s">
        <v>672</v>
      </c>
      <c r="B148" s="82" t="s">
        <v>160</v>
      </c>
    </row>
    <row r="149" spans="1:2" x14ac:dyDescent="0.3">
      <c r="A149" s="80" t="s">
        <v>673</v>
      </c>
      <c r="B149" s="82" t="s">
        <v>161</v>
      </c>
    </row>
    <row r="150" spans="1:2" x14ac:dyDescent="0.3">
      <c r="A150" s="80" t="s">
        <v>674</v>
      </c>
      <c r="B150" s="82" t="s">
        <v>162</v>
      </c>
    </row>
    <row r="151" spans="1:2" x14ac:dyDescent="0.3">
      <c r="A151" s="80" t="s">
        <v>675</v>
      </c>
      <c r="B151" s="82" t="s">
        <v>163</v>
      </c>
    </row>
    <row r="152" spans="1:2" x14ac:dyDescent="0.3">
      <c r="A152" s="80" t="s">
        <v>676</v>
      </c>
      <c r="B152" s="82" t="s">
        <v>164</v>
      </c>
    </row>
    <row r="153" spans="1:2" x14ac:dyDescent="0.3">
      <c r="A153" s="80" t="s">
        <v>677</v>
      </c>
      <c r="B153" s="82" t="s">
        <v>165</v>
      </c>
    </row>
    <row r="154" spans="1:2" x14ac:dyDescent="0.3">
      <c r="A154" s="80" t="s">
        <v>678</v>
      </c>
      <c r="B154" s="82" t="s">
        <v>166</v>
      </c>
    </row>
    <row r="155" spans="1:2" x14ac:dyDescent="0.3">
      <c r="A155" s="80" t="s">
        <v>679</v>
      </c>
      <c r="B155" s="82" t="s">
        <v>167</v>
      </c>
    </row>
    <row r="156" spans="1:2" x14ac:dyDescent="0.3">
      <c r="A156" s="80" t="s">
        <v>680</v>
      </c>
      <c r="B156" s="82" t="s">
        <v>168</v>
      </c>
    </row>
    <row r="157" spans="1:2" x14ac:dyDescent="0.3">
      <c r="A157" s="80" t="s">
        <v>681</v>
      </c>
      <c r="B157" s="82" t="s">
        <v>169</v>
      </c>
    </row>
    <row r="158" spans="1:2" x14ac:dyDescent="0.3">
      <c r="A158" s="80" t="s">
        <v>682</v>
      </c>
      <c r="B158" s="82" t="s">
        <v>170</v>
      </c>
    </row>
    <row r="159" spans="1:2" x14ac:dyDescent="0.3">
      <c r="A159" s="80" t="s">
        <v>683</v>
      </c>
      <c r="B159" s="82" t="s">
        <v>171</v>
      </c>
    </row>
    <row r="160" spans="1:2" x14ac:dyDescent="0.3">
      <c r="A160" s="80" t="s">
        <v>684</v>
      </c>
      <c r="B160" s="82" t="s">
        <v>172</v>
      </c>
    </row>
    <row r="161" spans="1:2" x14ac:dyDescent="0.3">
      <c r="A161" s="80" t="s">
        <v>685</v>
      </c>
      <c r="B161" s="82" t="s">
        <v>173</v>
      </c>
    </row>
    <row r="162" spans="1:2" x14ac:dyDescent="0.3">
      <c r="A162" s="80" t="s">
        <v>686</v>
      </c>
      <c r="B162" s="82" t="s">
        <v>174</v>
      </c>
    </row>
    <row r="163" spans="1:2" x14ac:dyDescent="0.3">
      <c r="A163" s="80" t="s">
        <v>687</v>
      </c>
      <c r="B163" s="82" t="s">
        <v>175</v>
      </c>
    </row>
    <row r="164" spans="1:2" x14ac:dyDescent="0.3">
      <c r="A164" s="80" t="s">
        <v>688</v>
      </c>
      <c r="B164" s="82" t="s">
        <v>176</v>
      </c>
    </row>
    <row r="165" spans="1:2" x14ac:dyDescent="0.3">
      <c r="A165" s="80" t="s">
        <v>689</v>
      </c>
      <c r="B165" s="82" t="s">
        <v>177</v>
      </c>
    </row>
    <row r="166" spans="1:2" x14ac:dyDescent="0.3">
      <c r="A166" s="80" t="s">
        <v>690</v>
      </c>
      <c r="B166" s="82" t="s">
        <v>178</v>
      </c>
    </row>
    <row r="167" spans="1:2" x14ac:dyDescent="0.3">
      <c r="A167" s="80" t="s">
        <v>691</v>
      </c>
      <c r="B167" s="82" t="s">
        <v>179</v>
      </c>
    </row>
    <row r="168" spans="1:2" x14ac:dyDescent="0.3">
      <c r="A168" s="80" t="s">
        <v>692</v>
      </c>
      <c r="B168" s="82" t="s">
        <v>180</v>
      </c>
    </row>
    <row r="169" spans="1:2" x14ac:dyDescent="0.3">
      <c r="A169" s="80" t="s">
        <v>693</v>
      </c>
      <c r="B169" s="82" t="s">
        <v>181</v>
      </c>
    </row>
    <row r="170" spans="1:2" x14ac:dyDescent="0.3">
      <c r="A170" s="80" t="s">
        <v>694</v>
      </c>
      <c r="B170" s="82" t="s">
        <v>182</v>
      </c>
    </row>
    <row r="171" spans="1:2" x14ac:dyDescent="0.3">
      <c r="A171" s="80" t="s">
        <v>695</v>
      </c>
      <c r="B171" s="82" t="s">
        <v>183</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094566ff0a6725628361b3b8b473a3bb">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21cdf6ef0a3aac3a882a19086ae963a7"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ocumentType xmlns="f9695bc1-6109-4dcd-a27a-f8a0370b00e2">Annual Report</DocumentType>
    <UploadedBy xmlns="b1528a4b-5ccb-40f7-a09e-43427183cd95">monise.telemaque@undp.org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TaxCatchAll xmlns="cb759e4c-f0d7-4feb-bda3-ed2800574e06" xsi:nil="true"/>
    <Status xmlns="b1528a4b-5ccb-40f7-a09e-43427183cd95">Finalized - Signature Redacted</Status>
    <lcf76f155ced4ddcb4097134ff3c332f xmlns="b1528a4b-5ccb-40f7-a09e-43427183cd95">
      <Terms xmlns="http://schemas.microsoft.com/office/infopath/2007/PartnerControls"/>
    </lcf76f155ced4ddcb4097134ff3c332f>
    <ProjectId xmlns="f9695bc1-6109-4dcd-a27a-f8a0370b00e2">MPTF_00006_00927</ProjectId>
    <FundCode xmlns="f9695bc1-6109-4dcd-a27a-f8a0370b00e2">MPTF_00006</FundCode>
    <Comments xmlns="f9695bc1-6109-4dcd-a27a-f8a0370b00e2">Rapport financier annuel, Novembre 2025</Comments>
    <Active xmlns="f9695bc1-6109-4dcd-a27a-f8a0370b00e2">Yes</Active>
    <DocumentDate xmlns="b1528a4b-5ccb-40f7-a09e-43427183cd95">2025-11-18T08:00:00+00:00</DocumentDate>
    <Featured xmlns="b1528a4b-5ccb-40f7-a09e-43427183cd95">1</Featured>
    <FormTypeCode xmlns="b1528a4b-5ccb-40f7-a09e-43427183cd9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D1936B4-E913-47E0-8246-11DA46221A36}"/>
</file>

<file path=customXml/itemProps2.xml><?xml version="1.0" encoding="utf-8"?>
<ds:datastoreItem xmlns:ds="http://schemas.openxmlformats.org/officeDocument/2006/customXml" ds:itemID="{F079AD25-5447-46AF-964C-4F6026B823DE}">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93BB9294-EB2C-43FD-A26A-3A95E225543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2</vt:i4>
      </vt:variant>
    </vt:vector>
  </HeadingPairs>
  <TitlesOfParts>
    <vt:vector size="11" baseType="lpstr">
      <vt:lpstr>Instructions</vt:lpstr>
      <vt:lpstr>1) Tableau budgétaire 1</vt:lpstr>
      <vt:lpstr>2) Tableau budgétaire 2</vt:lpstr>
      <vt:lpstr>3) Notes d'explication</vt:lpstr>
      <vt:lpstr>4) Codes PCP &amp; ODD</vt:lpstr>
      <vt:lpstr>PCP Descriptions</vt:lpstr>
      <vt:lpstr>5) Pour utilisation par MPTFO</vt:lpstr>
      <vt:lpstr>Dropdowns</vt:lpstr>
      <vt:lpstr>Sheet2</vt:lpstr>
      <vt:lpstr>'PCP Descriptions'!_ftn1</vt:lpstr>
      <vt:lpstr>'PCP Descriptions'!_ftnref1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Rapport financier Projet Femmes &amp; transition - 2025.xlsx</dc:title>
  <dc:creator>Jelena Zelenovic</dc:creator>
  <cp:lastModifiedBy>Mamady I CISSE</cp:lastModifiedBy>
  <cp:lastPrinted>2017-12-11T22:51:21Z</cp:lastPrinted>
  <dcterms:created xsi:type="dcterms:W3CDTF">2017-11-15T21:17:43Z</dcterms:created>
  <dcterms:modified xsi:type="dcterms:W3CDTF">2025-11-14T19:24:39Z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y fmtid="{D5CDD505-2E9C-101B-9397-08002B2CF9AE}" pid="3" name="Order">
    <vt:r8>2244800</vt:r8>
  </property>
  <property fmtid="{D5CDD505-2E9C-101B-9397-08002B2CF9AE}" pid="4" name="MediaServiceImageTags">
    <vt:lpwstr/>
  </property>
</Properties>
</file>