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my.sharepoint.com/personal/appoline_uwimbabazi_undp_org/Documents/Desktop/PBF secretariat 2025/PBF secretariat/Prodocs/Doc 2025/DDR/"/>
    </mc:Choice>
  </mc:AlternateContent>
  <xr:revisionPtr revIDLastSave="0" documentId="8_{11E61DDE-A4E7-4890-8CA7-C147A618B00D}"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4" l="1"/>
  <c r="F200" i="1"/>
  <c r="O203" i="1"/>
  <c r="N22" i="4"/>
  <c r="N21" i="4"/>
  <c r="N20" i="4"/>
  <c r="K20" i="4"/>
  <c r="L20" i="4"/>
  <c r="M20" i="4"/>
  <c r="Q198" i="1"/>
  <c r="O206" i="1"/>
  <c r="T203" i="1"/>
  <c r="S201" i="1"/>
  <c r="Q200" i="1"/>
  <c r="L22" i="4" s="1"/>
  <c r="P200" i="1"/>
  <c r="K22" i="4" s="1"/>
  <c r="O200" i="1"/>
  <c r="J22" i="4" s="1"/>
  <c r="R199" i="1"/>
  <c r="M21" i="4" s="1"/>
  <c r="Q199" i="1"/>
  <c r="L21" i="4" s="1"/>
  <c r="P199" i="1"/>
  <c r="K21" i="4" s="1"/>
  <c r="O199" i="1"/>
  <c r="P198" i="1"/>
  <c r="O198" i="1"/>
  <c r="J20" i="4" s="1"/>
  <c r="Q197" i="1"/>
  <c r="P197" i="1"/>
  <c r="O197" i="1"/>
  <c r="Q192" i="1"/>
  <c r="Q191" i="1"/>
  <c r="Q193" i="1" s="1"/>
  <c r="P191" i="1"/>
  <c r="P192" i="1" s="1"/>
  <c r="O191" i="1"/>
  <c r="O192" i="1" s="1"/>
  <c r="Q190" i="1"/>
  <c r="P190" i="1"/>
  <c r="O190" i="1"/>
  <c r="K19" i="4"/>
  <c r="L19" i="4"/>
  <c r="M19" i="4"/>
  <c r="J19"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J8" i="4"/>
  <c r="J9" i="4"/>
  <c r="J10" i="4"/>
  <c r="J11" i="4"/>
  <c r="J12" i="4"/>
  <c r="J13" i="4"/>
  <c r="J14" i="4"/>
  <c r="J15" i="4"/>
  <c r="J16" i="4"/>
  <c r="J7" i="4"/>
  <c r="C7" i="4"/>
  <c r="K6" i="4"/>
  <c r="L6" i="4"/>
  <c r="M6" i="4"/>
  <c r="J6" i="4"/>
  <c r="L200" i="5"/>
  <c r="L189" i="5"/>
  <c r="L196" i="5" s="1"/>
  <c r="L105" i="5"/>
  <c r="L103" i="5"/>
  <c r="L60" i="5"/>
  <c r="N60" i="5" s="1"/>
  <c r="K12" i="5"/>
  <c r="F9" i="5"/>
  <c r="K20" i="5"/>
  <c r="L17" i="5"/>
  <c r="M188" i="5"/>
  <c r="L188" i="5"/>
  <c r="K188" i="5"/>
  <c r="M99" i="5"/>
  <c r="L99" i="5"/>
  <c r="K99" i="5"/>
  <c r="M54" i="5"/>
  <c r="K54" i="5"/>
  <c r="M206" i="5"/>
  <c r="L206" i="5"/>
  <c r="K206" i="5"/>
  <c r="M205" i="5"/>
  <c r="L205" i="5"/>
  <c r="K205" i="5"/>
  <c r="M204" i="5"/>
  <c r="L204" i="5"/>
  <c r="K204" i="5"/>
  <c r="M203" i="5"/>
  <c r="K203" i="5"/>
  <c r="M202" i="5"/>
  <c r="L202" i="5"/>
  <c r="K202" i="5"/>
  <c r="M201" i="5"/>
  <c r="L201" i="5"/>
  <c r="K201" i="5"/>
  <c r="M200" i="5"/>
  <c r="K200" i="5"/>
  <c r="M196" i="5"/>
  <c r="K196" i="5"/>
  <c r="N195" i="5"/>
  <c r="N194" i="5"/>
  <c r="N193" i="5"/>
  <c r="N192" i="5"/>
  <c r="N191" i="5"/>
  <c r="N190" i="5"/>
  <c r="N189" i="5"/>
  <c r="M185" i="5"/>
  <c r="L185" i="5"/>
  <c r="N185" i="5" s="1"/>
  <c r="K185" i="5"/>
  <c r="N184" i="5"/>
  <c r="N183" i="5"/>
  <c r="N182" i="5"/>
  <c r="N181" i="5"/>
  <c r="N180" i="5"/>
  <c r="N179" i="5"/>
  <c r="N178" i="5"/>
  <c r="M177" i="5"/>
  <c r="L177" i="5"/>
  <c r="K177" i="5"/>
  <c r="M174" i="5"/>
  <c r="L174" i="5"/>
  <c r="K174" i="5"/>
  <c r="N173" i="5"/>
  <c r="N172" i="5"/>
  <c r="N171" i="5"/>
  <c r="N170" i="5"/>
  <c r="N169" i="5"/>
  <c r="N168" i="5"/>
  <c r="N167" i="5"/>
  <c r="M166" i="5"/>
  <c r="L166" i="5"/>
  <c r="K166" i="5"/>
  <c r="N166" i="5" s="1"/>
  <c r="M163" i="5"/>
  <c r="L163" i="5"/>
  <c r="K163" i="5"/>
  <c r="N163" i="5" s="1"/>
  <c r="N162" i="5"/>
  <c r="N161" i="5"/>
  <c r="N160" i="5"/>
  <c r="N159" i="5"/>
  <c r="N158" i="5"/>
  <c r="N157" i="5"/>
  <c r="N156" i="5"/>
  <c r="M155" i="5"/>
  <c r="L155" i="5"/>
  <c r="K155" i="5"/>
  <c r="N155" i="5" s="1"/>
  <c r="M152" i="5"/>
  <c r="L152" i="5"/>
  <c r="K152" i="5"/>
  <c r="N152" i="5" s="1"/>
  <c r="N151" i="5"/>
  <c r="N150" i="5"/>
  <c r="N149" i="5"/>
  <c r="N148" i="5"/>
  <c r="N147" i="5"/>
  <c r="N146" i="5"/>
  <c r="N145" i="5"/>
  <c r="M144" i="5"/>
  <c r="L144" i="5"/>
  <c r="K144" i="5"/>
  <c r="M140" i="5"/>
  <c r="L140" i="5"/>
  <c r="K140" i="5"/>
  <c r="N140" i="5" s="1"/>
  <c r="N139" i="5"/>
  <c r="N138" i="5"/>
  <c r="N137" i="5"/>
  <c r="N136" i="5"/>
  <c r="N135" i="5"/>
  <c r="N134" i="5"/>
  <c r="N133" i="5"/>
  <c r="M132" i="5"/>
  <c r="L132" i="5"/>
  <c r="K132" i="5"/>
  <c r="M129" i="5"/>
  <c r="L129" i="5"/>
  <c r="K129" i="5"/>
  <c r="N128" i="5"/>
  <c r="N127" i="5"/>
  <c r="N126" i="5"/>
  <c r="N125" i="5"/>
  <c r="N124" i="5"/>
  <c r="N123" i="5"/>
  <c r="N122" i="5"/>
  <c r="M121" i="5"/>
  <c r="L121" i="5"/>
  <c r="K121" i="5"/>
  <c r="N121" i="5" s="1"/>
  <c r="M118" i="5"/>
  <c r="L118" i="5"/>
  <c r="K118" i="5"/>
  <c r="N117" i="5"/>
  <c r="N116" i="5"/>
  <c r="N115" i="5"/>
  <c r="N114" i="5"/>
  <c r="N113" i="5"/>
  <c r="N112" i="5"/>
  <c r="N111" i="5"/>
  <c r="M110" i="5"/>
  <c r="L110" i="5"/>
  <c r="K110" i="5"/>
  <c r="M107" i="5"/>
  <c r="L107" i="5"/>
  <c r="K107" i="5"/>
  <c r="N107" i="5" s="1"/>
  <c r="N106" i="5"/>
  <c r="N105" i="5"/>
  <c r="N104" i="5"/>
  <c r="N103" i="5"/>
  <c r="N102" i="5"/>
  <c r="N101" i="5"/>
  <c r="N100" i="5"/>
  <c r="M95" i="5"/>
  <c r="L95" i="5"/>
  <c r="K95" i="5"/>
  <c r="N95" i="5" s="1"/>
  <c r="N94" i="5"/>
  <c r="N93" i="5"/>
  <c r="N92" i="5"/>
  <c r="N91" i="5"/>
  <c r="N90" i="5"/>
  <c r="N89" i="5"/>
  <c r="N88" i="5"/>
  <c r="M87" i="5"/>
  <c r="L87" i="5"/>
  <c r="K87" i="5"/>
  <c r="M84" i="5"/>
  <c r="L84" i="5"/>
  <c r="K84" i="5"/>
  <c r="N83" i="5"/>
  <c r="N82" i="5"/>
  <c r="N81" i="5"/>
  <c r="N80" i="5"/>
  <c r="N79" i="5"/>
  <c r="N78" i="5"/>
  <c r="N77" i="5"/>
  <c r="M76" i="5"/>
  <c r="L76" i="5"/>
  <c r="K76" i="5"/>
  <c r="N76" i="5" s="1"/>
  <c r="M73" i="5"/>
  <c r="L73" i="5"/>
  <c r="K73" i="5"/>
  <c r="N72" i="5"/>
  <c r="N71" i="5"/>
  <c r="N70" i="5"/>
  <c r="N69" i="5"/>
  <c r="N68" i="5"/>
  <c r="N67" i="5"/>
  <c r="N66" i="5"/>
  <c r="M65" i="5"/>
  <c r="L65" i="5"/>
  <c r="K65" i="5"/>
  <c r="N65" i="5" s="1"/>
  <c r="M62" i="5"/>
  <c r="K62" i="5"/>
  <c r="N61" i="5"/>
  <c r="N59" i="5"/>
  <c r="N57" i="5"/>
  <c r="N56" i="5"/>
  <c r="N55" i="5"/>
  <c r="M50" i="5"/>
  <c r="L50" i="5"/>
  <c r="K50" i="5"/>
  <c r="N50" i="5" s="1"/>
  <c r="N49" i="5"/>
  <c r="N48" i="5"/>
  <c r="N47" i="5"/>
  <c r="N46" i="5"/>
  <c r="N45" i="5"/>
  <c r="N44" i="5"/>
  <c r="N43" i="5"/>
  <c r="M42" i="5"/>
  <c r="L42" i="5"/>
  <c r="N42" i="5" s="1"/>
  <c r="K42" i="5"/>
  <c r="M39" i="5"/>
  <c r="L39" i="5"/>
  <c r="K39" i="5"/>
  <c r="N39" i="5" s="1"/>
  <c r="N38" i="5"/>
  <c r="N37" i="5"/>
  <c r="N36" i="5"/>
  <c r="N35" i="5"/>
  <c r="N34" i="5"/>
  <c r="N33" i="5"/>
  <c r="N32" i="5"/>
  <c r="M31" i="5"/>
  <c r="L31" i="5"/>
  <c r="K31" i="5"/>
  <c r="N31" i="5" s="1"/>
  <c r="M28" i="5"/>
  <c r="L28" i="5"/>
  <c r="K28" i="5"/>
  <c r="N27" i="5"/>
  <c r="N26" i="5"/>
  <c r="N25" i="5"/>
  <c r="N24" i="5"/>
  <c r="N23" i="5"/>
  <c r="N22" i="5"/>
  <c r="N21" i="5"/>
  <c r="M20" i="5"/>
  <c r="L20" i="5"/>
  <c r="N20" i="5"/>
  <c r="M17" i="5"/>
  <c r="K17" i="5"/>
  <c r="N16" i="5"/>
  <c r="N15" i="5"/>
  <c r="N14" i="5"/>
  <c r="N13" i="5"/>
  <c r="N12" i="5"/>
  <c r="N11" i="5"/>
  <c r="N10" i="5"/>
  <c r="T181" i="1"/>
  <c r="Q181" i="1"/>
  <c r="P181" i="1"/>
  <c r="O181" i="1"/>
  <c r="R180" i="1"/>
  <c r="R179" i="1"/>
  <c r="R178" i="1"/>
  <c r="R177" i="1"/>
  <c r="S181" i="1" s="1"/>
  <c r="T174" i="1"/>
  <c r="Q174" i="1"/>
  <c r="P174" i="1"/>
  <c r="O174" i="1"/>
  <c r="R173" i="1"/>
  <c r="R172" i="1"/>
  <c r="R171" i="1"/>
  <c r="R170" i="1"/>
  <c r="R169" i="1"/>
  <c r="R168" i="1"/>
  <c r="R167" i="1"/>
  <c r="R166" i="1"/>
  <c r="T164" i="1"/>
  <c r="Q164" i="1"/>
  <c r="P164" i="1"/>
  <c r="O164" i="1"/>
  <c r="R163" i="1"/>
  <c r="R162" i="1"/>
  <c r="R161" i="1"/>
  <c r="R160" i="1"/>
  <c r="R159" i="1"/>
  <c r="R158" i="1"/>
  <c r="R157" i="1"/>
  <c r="R156" i="1"/>
  <c r="T154" i="1"/>
  <c r="Q154" i="1"/>
  <c r="P154" i="1"/>
  <c r="O154" i="1"/>
  <c r="R153" i="1"/>
  <c r="R152" i="1"/>
  <c r="R151" i="1"/>
  <c r="R150" i="1"/>
  <c r="R149" i="1"/>
  <c r="R148" i="1"/>
  <c r="R147" i="1"/>
  <c r="R146" i="1"/>
  <c r="T144" i="1"/>
  <c r="Q144" i="1"/>
  <c r="P144" i="1"/>
  <c r="O144" i="1"/>
  <c r="R143" i="1"/>
  <c r="R142" i="1"/>
  <c r="R141" i="1"/>
  <c r="R140" i="1"/>
  <c r="R139" i="1"/>
  <c r="R138" i="1"/>
  <c r="R137" i="1"/>
  <c r="R136" i="1"/>
  <c r="T132" i="1"/>
  <c r="Q132" i="1"/>
  <c r="P132" i="1"/>
  <c r="O132" i="1"/>
  <c r="R131" i="1"/>
  <c r="R130" i="1"/>
  <c r="R129" i="1"/>
  <c r="R128" i="1"/>
  <c r="R127" i="1"/>
  <c r="R126" i="1"/>
  <c r="R125" i="1"/>
  <c r="R124" i="1"/>
  <c r="T122" i="1"/>
  <c r="Q122" i="1"/>
  <c r="P122" i="1"/>
  <c r="O122" i="1"/>
  <c r="R121" i="1"/>
  <c r="R120" i="1"/>
  <c r="R119" i="1"/>
  <c r="R118" i="1"/>
  <c r="R117" i="1"/>
  <c r="R116" i="1"/>
  <c r="R115" i="1"/>
  <c r="R114" i="1"/>
  <c r="T112" i="1"/>
  <c r="Q112" i="1"/>
  <c r="P112" i="1"/>
  <c r="O112" i="1"/>
  <c r="R111" i="1"/>
  <c r="R110" i="1"/>
  <c r="R109" i="1"/>
  <c r="R108" i="1"/>
  <c r="R107" i="1"/>
  <c r="R106" i="1"/>
  <c r="R105" i="1"/>
  <c r="R104" i="1"/>
  <c r="T102" i="1"/>
  <c r="Q102" i="1"/>
  <c r="P102" i="1"/>
  <c r="O102" i="1"/>
  <c r="R101" i="1"/>
  <c r="R100" i="1"/>
  <c r="R99" i="1"/>
  <c r="R98" i="1"/>
  <c r="R97" i="1"/>
  <c r="R96" i="1"/>
  <c r="R95" i="1"/>
  <c r="R94" i="1"/>
  <c r="T90" i="1"/>
  <c r="Q90" i="1"/>
  <c r="P90" i="1"/>
  <c r="O90" i="1"/>
  <c r="R89" i="1"/>
  <c r="R88" i="1"/>
  <c r="R87" i="1"/>
  <c r="R86" i="1"/>
  <c r="R85" i="1"/>
  <c r="R84" i="1"/>
  <c r="R83" i="1"/>
  <c r="R82" i="1"/>
  <c r="T80" i="1"/>
  <c r="Q80" i="1"/>
  <c r="P80" i="1"/>
  <c r="O80" i="1"/>
  <c r="R79" i="1"/>
  <c r="R78" i="1"/>
  <c r="R77" i="1"/>
  <c r="R76" i="1"/>
  <c r="R75" i="1"/>
  <c r="R74" i="1"/>
  <c r="R73" i="1"/>
  <c r="R72" i="1"/>
  <c r="T70" i="1"/>
  <c r="Q70" i="1"/>
  <c r="P70" i="1"/>
  <c r="O70" i="1"/>
  <c r="R69" i="1"/>
  <c r="R68" i="1"/>
  <c r="R67" i="1"/>
  <c r="R66" i="1"/>
  <c r="R65" i="1"/>
  <c r="R64" i="1"/>
  <c r="R63" i="1"/>
  <c r="R62" i="1"/>
  <c r="T60" i="1"/>
  <c r="Q60" i="1"/>
  <c r="P60" i="1"/>
  <c r="O60" i="1"/>
  <c r="R59" i="1"/>
  <c r="R58" i="1"/>
  <c r="R57" i="1"/>
  <c r="R56" i="1"/>
  <c r="R55" i="1"/>
  <c r="R54" i="1"/>
  <c r="R53" i="1"/>
  <c r="R52" i="1"/>
  <c r="T48" i="1"/>
  <c r="Q48" i="1"/>
  <c r="P48" i="1"/>
  <c r="O48" i="1"/>
  <c r="R47" i="1"/>
  <c r="R46" i="1"/>
  <c r="R45" i="1"/>
  <c r="R44" i="1"/>
  <c r="R43" i="1"/>
  <c r="R42" i="1"/>
  <c r="R41" i="1"/>
  <c r="R40" i="1"/>
  <c r="T38" i="1"/>
  <c r="Q38" i="1"/>
  <c r="P38" i="1"/>
  <c r="O38" i="1"/>
  <c r="R37" i="1"/>
  <c r="R36" i="1"/>
  <c r="R35" i="1"/>
  <c r="R34" i="1"/>
  <c r="R33" i="1"/>
  <c r="R32" i="1"/>
  <c r="R31" i="1"/>
  <c r="R30" i="1"/>
  <c r="T28" i="1"/>
  <c r="Q28" i="1"/>
  <c r="P28" i="1"/>
  <c r="O28" i="1"/>
  <c r="R27" i="1"/>
  <c r="R26" i="1"/>
  <c r="R25" i="1"/>
  <c r="R24" i="1"/>
  <c r="R23" i="1"/>
  <c r="R22" i="1"/>
  <c r="R28" i="1" s="1"/>
  <c r="R21" i="1"/>
  <c r="R20" i="1"/>
  <c r="T18" i="1"/>
  <c r="Q18" i="1"/>
  <c r="P18" i="1"/>
  <c r="O18" i="1"/>
  <c r="R17" i="1"/>
  <c r="R16" i="1"/>
  <c r="R15" i="1"/>
  <c r="R14" i="1"/>
  <c r="R13" i="1"/>
  <c r="R12" i="1"/>
  <c r="R11" i="1"/>
  <c r="R10" i="1"/>
  <c r="G13" i="1"/>
  <c r="E18" i="1"/>
  <c r="L9" i="5" s="1"/>
  <c r="G56" i="1"/>
  <c r="G54" i="1"/>
  <c r="E60" i="1"/>
  <c r="E54" i="5" s="1"/>
  <c r="G53" i="1"/>
  <c r="D190" i="1"/>
  <c r="D19" i="4"/>
  <c r="E19" i="4"/>
  <c r="C19" i="4"/>
  <c r="D6" i="4"/>
  <c r="E6" i="4"/>
  <c r="C6" i="4"/>
  <c r="E199" i="5"/>
  <c r="F199" i="5"/>
  <c r="D199" i="5"/>
  <c r="E6" i="5"/>
  <c r="F6" i="5"/>
  <c r="D6" i="5"/>
  <c r="E190" i="1"/>
  <c r="F190" i="1"/>
  <c r="E197" i="1"/>
  <c r="F197" i="1"/>
  <c r="D197" i="1"/>
  <c r="G22" i="4"/>
  <c r="G21" i="4"/>
  <c r="G20" i="4"/>
  <c r="I181" i="1"/>
  <c r="I174" i="1"/>
  <c r="I164" i="1"/>
  <c r="I154" i="1"/>
  <c r="I144" i="1"/>
  <c r="I132" i="1"/>
  <c r="I122" i="1"/>
  <c r="I112" i="1"/>
  <c r="I102" i="1"/>
  <c r="I90" i="1"/>
  <c r="I80" i="1"/>
  <c r="I70" i="1"/>
  <c r="I60" i="1"/>
  <c r="I48" i="1"/>
  <c r="I38" i="1"/>
  <c r="I28" i="1"/>
  <c r="I18" i="1"/>
  <c r="F205" i="5"/>
  <c r="E12" i="4" s="1"/>
  <c r="D206" i="1"/>
  <c r="H201" i="1"/>
  <c r="D200" i="5"/>
  <c r="E206" i="5"/>
  <c r="D13" i="4" s="1"/>
  <c r="F206" i="5"/>
  <c r="E13" i="4" s="1"/>
  <c r="E205" i="5"/>
  <c r="E204" i="5"/>
  <c r="D11" i="4" s="1"/>
  <c r="F204" i="5"/>
  <c r="E203" i="5"/>
  <c r="D10" i="4" s="1"/>
  <c r="F203" i="5"/>
  <c r="E10" i="4" s="1"/>
  <c r="E202" i="5"/>
  <c r="D9" i="4" s="1"/>
  <c r="F202" i="5"/>
  <c r="E9" i="4" s="1"/>
  <c r="E201" i="5"/>
  <c r="D8" i="4" s="1"/>
  <c r="F201" i="5"/>
  <c r="E8" i="4" s="1"/>
  <c r="D202" i="5"/>
  <c r="D203" i="5"/>
  <c r="C10" i="4" s="1"/>
  <c r="D204" i="5"/>
  <c r="C11" i="4" s="1"/>
  <c r="D205" i="5"/>
  <c r="C12" i="4" s="1"/>
  <c r="D206" i="5"/>
  <c r="D201" i="5"/>
  <c r="E200" i="5"/>
  <c r="D7" i="4" s="1"/>
  <c r="F200" i="5"/>
  <c r="E7" i="4" s="1"/>
  <c r="D154" i="1"/>
  <c r="D155" i="5" s="1"/>
  <c r="E154" i="1"/>
  <c r="E155" i="5" s="1"/>
  <c r="G178" i="1"/>
  <c r="G179" i="1"/>
  <c r="G180" i="1"/>
  <c r="G177" i="1"/>
  <c r="G170" i="1"/>
  <c r="G173" i="1"/>
  <c r="G172" i="1"/>
  <c r="G171" i="1"/>
  <c r="G169" i="1"/>
  <c r="G168" i="1"/>
  <c r="G167" i="1"/>
  <c r="G166" i="1"/>
  <c r="G163" i="1"/>
  <c r="G162" i="1"/>
  <c r="G161" i="1"/>
  <c r="G160" i="1"/>
  <c r="G159" i="1"/>
  <c r="G158" i="1"/>
  <c r="G157" i="1"/>
  <c r="G156" i="1"/>
  <c r="G153" i="1"/>
  <c r="G152" i="1"/>
  <c r="G151" i="1"/>
  <c r="G150" i="1"/>
  <c r="G149" i="1"/>
  <c r="G148" i="1"/>
  <c r="G147" i="1"/>
  <c r="G146" i="1"/>
  <c r="G143" i="1"/>
  <c r="G142" i="1"/>
  <c r="G141" i="1"/>
  <c r="G140" i="1"/>
  <c r="G139" i="1"/>
  <c r="G138" i="1"/>
  <c r="G137" i="1"/>
  <c r="G136" i="1"/>
  <c r="G131" i="1"/>
  <c r="G130" i="1"/>
  <c r="G129" i="1"/>
  <c r="G128" i="1"/>
  <c r="G127" i="1"/>
  <c r="G126" i="1"/>
  <c r="G125" i="1"/>
  <c r="G124" i="1"/>
  <c r="G121" i="1"/>
  <c r="G120" i="1"/>
  <c r="G119" i="1"/>
  <c r="G118" i="1"/>
  <c r="G117" i="1"/>
  <c r="G116" i="1"/>
  <c r="G115" i="1"/>
  <c r="G114" i="1"/>
  <c r="G111" i="1"/>
  <c r="G110" i="1"/>
  <c r="G109" i="1"/>
  <c r="G108" i="1"/>
  <c r="G107" i="1"/>
  <c r="G106" i="1"/>
  <c r="G105" i="1"/>
  <c r="G104" i="1"/>
  <c r="G101" i="1"/>
  <c r="G100" i="1"/>
  <c r="G99" i="1"/>
  <c r="G98" i="1"/>
  <c r="G97" i="1"/>
  <c r="G96" i="1"/>
  <c r="G95" i="1"/>
  <c r="G94" i="1"/>
  <c r="G89" i="1"/>
  <c r="G88" i="1"/>
  <c r="G87" i="1"/>
  <c r="G86" i="1"/>
  <c r="G85" i="1"/>
  <c r="G84" i="1"/>
  <c r="G83" i="1"/>
  <c r="G82" i="1"/>
  <c r="G79" i="1"/>
  <c r="G78" i="1"/>
  <c r="G77" i="1"/>
  <c r="G76" i="1"/>
  <c r="G75" i="1"/>
  <c r="G74" i="1"/>
  <c r="G73" i="1"/>
  <c r="G72" i="1"/>
  <c r="G69" i="1"/>
  <c r="G68" i="1"/>
  <c r="G67" i="1"/>
  <c r="G66" i="1"/>
  <c r="G65" i="1"/>
  <c r="G64" i="1"/>
  <c r="G63" i="1"/>
  <c r="G62" i="1"/>
  <c r="G59" i="1"/>
  <c r="G58" i="1"/>
  <c r="G57" i="1"/>
  <c r="G55" i="1"/>
  <c r="G47" i="1"/>
  <c r="G46" i="1"/>
  <c r="G45" i="1"/>
  <c r="G44" i="1"/>
  <c r="G43" i="1"/>
  <c r="G42" i="1"/>
  <c r="G41" i="1"/>
  <c r="G40" i="1"/>
  <c r="G37" i="1"/>
  <c r="G36" i="1"/>
  <c r="G35" i="1"/>
  <c r="G34" i="1"/>
  <c r="G33" i="1"/>
  <c r="G32" i="1"/>
  <c r="G31" i="1"/>
  <c r="G30" i="1"/>
  <c r="G21" i="1"/>
  <c r="G22" i="1"/>
  <c r="G23" i="1"/>
  <c r="G24" i="1"/>
  <c r="G25" i="1"/>
  <c r="G26" i="1"/>
  <c r="G27" i="1"/>
  <c r="G20" i="1"/>
  <c r="G11" i="1"/>
  <c r="G12" i="1"/>
  <c r="G14" i="1"/>
  <c r="G15" i="1"/>
  <c r="G16" i="1"/>
  <c r="G17" i="1"/>
  <c r="F196" i="5"/>
  <c r="E196" i="5"/>
  <c r="D196" i="5"/>
  <c r="G195" i="5"/>
  <c r="G194" i="5"/>
  <c r="G193" i="5"/>
  <c r="G192" i="5"/>
  <c r="G191" i="5"/>
  <c r="G190" i="5"/>
  <c r="G189" i="5"/>
  <c r="E181" i="1"/>
  <c r="E188" i="5" s="1"/>
  <c r="F181" i="1"/>
  <c r="F188" i="5" s="1"/>
  <c r="D181" i="1"/>
  <c r="D188" i="5" s="1"/>
  <c r="G156" i="5"/>
  <c r="G157" i="5"/>
  <c r="G158" i="5"/>
  <c r="G159" i="5"/>
  <c r="G160" i="5"/>
  <c r="G161" i="5"/>
  <c r="G162" i="5"/>
  <c r="D163" i="5"/>
  <c r="E163" i="5"/>
  <c r="F163" i="5"/>
  <c r="G167" i="5"/>
  <c r="G168" i="5"/>
  <c r="G169" i="5"/>
  <c r="G170" i="5"/>
  <c r="G171" i="5"/>
  <c r="G172" i="5"/>
  <c r="G173" i="5"/>
  <c r="D174" i="5"/>
  <c r="E174" i="5"/>
  <c r="F174" i="5"/>
  <c r="G178" i="5"/>
  <c r="G179" i="5"/>
  <c r="G180" i="5"/>
  <c r="G181" i="5"/>
  <c r="G182" i="5"/>
  <c r="G183" i="5"/>
  <c r="G184" i="5"/>
  <c r="D185" i="5"/>
  <c r="E185" i="5"/>
  <c r="F185" i="5"/>
  <c r="F152" i="5"/>
  <c r="E152" i="5"/>
  <c r="D152" i="5"/>
  <c r="G151" i="5"/>
  <c r="G150" i="5"/>
  <c r="G149" i="5"/>
  <c r="G148" i="5"/>
  <c r="G147" i="5"/>
  <c r="G146" i="5"/>
  <c r="G145" i="5"/>
  <c r="G111" i="5"/>
  <c r="G112" i="5"/>
  <c r="G113" i="5"/>
  <c r="G114" i="5"/>
  <c r="G115" i="5"/>
  <c r="G116" i="5"/>
  <c r="G117" i="5"/>
  <c r="D118" i="5"/>
  <c r="E118" i="5"/>
  <c r="F118" i="5"/>
  <c r="G122" i="5"/>
  <c r="G123" i="5"/>
  <c r="G124" i="5"/>
  <c r="G125" i="5"/>
  <c r="G126" i="5"/>
  <c r="G127" i="5"/>
  <c r="G128" i="5"/>
  <c r="D129" i="5"/>
  <c r="E129" i="5"/>
  <c r="F129" i="5"/>
  <c r="G133" i="5"/>
  <c r="G134" i="5"/>
  <c r="G135" i="5"/>
  <c r="G136" i="5"/>
  <c r="G137" i="5"/>
  <c r="G138" i="5"/>
  <c r="G139" i="5"/>
  <c r="D140" i="5"/>
  <c r="E140" i="5"/>
  <c r="F140" i="5"/>
  <c r="F107" i="5"/>
  <c r="E107" i="5"/>
  <c r="D107" i="5"/>
  <c r="G106" i="5"/>
  <c r="G105" i="5"/>
  <c r="G104" i="5"/>
  <c r="G103" i="5"/>
  <c r="G102" i="5"/>
  <c r="G101" i="5"/>
  <c r="G100" i="5"/>
  <c r="G66" i="5"/>
  <c r="G67" i="5"/>
  <c r="G68" i="5"/>
  <c r="G69" i="5"/>
  <c r="G70" i="5"/>
  <c r="G71" i="5"/>
  <c r="G72" i="5"/>
  <c r="D73" i="5"/>
  <c r="E73" i="5"/>
  <c r="F73" i="5"/>
  <c r="G77" i="5"/>
  <c r="G78" i="5"/>
  <c r="G79" i="5"/>
  <c r="G80" i="5"/>
  <c r="G81" i="5"/>
  <c r="G82" i="5"/>
  <c r="G83" i="5"/>
  <c r="D84" i="5"/>
  <c r="E84" i="5"/>
  <c r="F84" i="5"/>
  <c r="G88" i="5"/>
  <c r="G89" i="5"/>
  <c r="G90" i="5"/>
  <c r="G91" i="5"/>
  <c r="G92" i="5"/>
  <c r="G93" i="5"/>
  <c r="G94" i="5"/>
  <c r="D95" i="5"/>
  <c r="E95" i="5"/>
  <c r="F95" i="5"/>
  <c r="G55" i="5"/>
  <c r="G56" i="5"/>
  <c r="G57" i="5"/>
  <c r="G58" i="5"/>
  <c r="G59" i="5"/>
  <c r="G60" i="5"/>
  <c r="G61" i="5"/>
  <c r="D62" i="5"/>
  <c r="E62" i="5"/>
  <c r="F62" i="5"/>
  <c r="G21" i="5"/>
  <c r="G22" i="5"/>
  <c r="G23" i="5"/>
  <c r="G24" i="5"/>
  <c r="G25" i="5"/>
  <c r="G26" i="5"/>
  <c r="G27" i="5"/>
  <c r="D28" i="5"/>
  <c r="E28" i="5"/>
  <c r="F28" i="5"/>
  <c r="G32" i="5"/>
  <c r="G33" i="5"/>
  <c r="G34" i="5"/>
  <c r="G35" i="5"/>
  <c r="G36" i="5"/>
  <c r="G37" i="5"/>
  <c r="G38" i="5"/>
  <c r="D39" i="5"/>
  <c r="E39" i="5"/>
  <c r="F39" i="5"/>
  <c r="G43" i="5"/>
  <c r="G44" i="5"/>
  <c r="G45" i="5"/>
  <c r="G46" i="5"/>
  <c r="G47" i="5"/>
  <c r="G48" i="5"/>
  <c r="G49" i="5"/>
  <c r="D50" i="5"/>
  <c r="E50" i="5"/>
  <c r="F50" i="5"/>
  <c r="E17" i="5"/>
  <c r="F17" i="5"/>
  <c r="G10" i="5"/>
  <c r="G11" i="5"/>
  <c r="G12" i="5"/>
  <c r="G13" i="5"/>
  <c r="G14" i="5"/>
  <c r="G15" i="5"/>
  <c r="G16" i="5"/>
  <c r="D17" i="5"/>
  <c r="E174" i="1"/>
  <c r="E177" i="5" s="1"/>
  <c r="F174" i="1"/>
  <c r="F177" i="5" s="1"/>
  <c r="E164" i="1"/>
  <c r="E166" i="5" s="1"/>
  <c r="F164" i="1"/>
  <c r="F166" i="5" s="1"/>
  <c r="F154" i="1"/>
  <c r="F155" i="5" s="1"/>
  <c r="E144" i="1"/>
  <c r="E144" i="5" s="1"/>
  <c r="F144" i="1"/>
  <c r="F144" i="5" s="1"/>
  <c r="E132" i="1"/>
  <c r="E132" i="5" s="1"/>
  <c r="F132" i="1"/>
  <c r="F132" i="5" s="1"/>
  <c r="E122" i="1"/>
  <c r="E121" i="5" s="1"/>
  <c r="F122" i="1"/>
  <c r="F121" i="5" s="1"/>
  <c r="E112" i="1"/>
  <c r="E110" i="5" s="1"/>
  <c r="F112" i="1"/>
  <c r="F110" i="5" s="1"/>
  <c r="E102" i="1"/>
  <c r="F102" i="1"/>
  <c r="F99" i="5" s="1"/>
  <c r="E90" i="1"/>
  <c r="E87" i="5" s="1"/>
  <c r="F90" i="1"/>
  <c r="F87" i="5" s="1"/>
  <c r="E80" i="1"/>
  <c r="E76" i="5" s="1"/>
  <c r="F80" i="1"/>
  <c r="F76" i="5" s="1"/>
  <c r="E70" i="1"/>
  <c r="E65" i="5" s="1"/>
  <c r="F70" i="1"/>
  <c r="F65" i="5" s="1"/>
  <c r="F60" i="1"/>
  <c r="F54" i="5" s="1"/>
  <c r="E48" i="1"/>
  <c r="E42" i="5" s="1"/>
  <c r="F48" i="1"/>
  <c r="F42" i="5" s="1"/>
  <c r="E38" i="1"/>
  <c r="E31" i="5" s="1"/>
  <c r="F38" i="1"/>
  <c r="F31" i="5" s="1"/>
  <c r="E28" i="1"/>
  <c r="E20" i="5" s="1"/>
  <c r="F28" i="1"/>
  <c r="F20" i="5" s="1"/>
  <c r="D28" i="1"/>
  <c r="D20" i="5" s="1"/>
  <c r="F18" i="1"/>
  <c r="M9" i="5" s="1"/>
  <c r="D174" i="1"/>
  <c r="D177" i="5" s="1"/>
  <c r="D164" i="1"/>
  <c r="D166" i="5" s="1"/>
  <c r="D144" i="1"/>
  <c r="D144" i="5" s="1"/>
  <c r="D132" i="1"/>
  <c r="D132" i="5" s="1"/>
  <c r="D122" i="1"/>
  <c r="D121" i="5" s="1"/>
  <c r="D112" i="1"/>
  <c r="D110" i="5" s="1"/>
  <c r="D102" i="1"/>
  <c r="D99" i="5" s="1"/>
  <c r="D90" i="1"/>
  <c r="D87" i="5" s="1"/>
  <c r="D80" i="1"/>
  <c r="D76" i="5" s="1"/>
  <c r="D70" i="1"/>
  <c r="D65" i="5" s="1"/>
  <c r="D60" i="1"/>
  <c r="D54" i="5" s="1"/>
  <c r="D48" i="1"/>
  <c r="D42" i="5" s="1"/>
  <c r="D38" i="1"/>
  <c r="D31" i="5" s="1"/>
  <c r="D18" i="1"/>
  <c r="D9" i="5" s="1"/>
  <c r="Q201" i="1" l="1"/>
  <c r="L23" i="4" s="1"/>
  <c r="R200" i="1"/>
  <c r="M22" i="4" s="1"/>
  <c r="P201" i="1"/>
  <c r="K23" i="4" s="1"/>
  <c r="O193" i="1"/>
  <c r="R198" i="1"/>
  <c r="R201" i="1" s="1"/>
  <c r="M23" i="4" s="1"/>
  <c r="R191" i="1"/>
  <c r="O201" i="1"/>
  <c r="J23" i="4" s="1"/>
  <c r="P193" i="1"/>
  <c r="R112" i="1"/>
  <c r="R154" i="1"/>
  <c r="R38" i="1"/>
  <c r="S144" i="1"/>
  <c r="R164" i="1"/>
  <c r="S38" i="1"/>
  <c r="N84" i="5"/>
  <c r="N28" i="5"/>
  <c r="N110" i="5"/>
  <c r="N144" i="5"/>
  <c r="N177" i="5"/>
  <c r="R70" i="1"/>
  <c r="N87" i="5"/>
  <c r="S18" i="1"/>
  <c r="N132" i="5"/>
  <c r="S60" i="1"/>
  <c r="R80" i="1"/>
  <c r="S102" i="1"/>
  <c r="R122" i="1"/>
  <c r="N174" i="5"/>
  <c r="S48" i="1"/>
  <c r="S80" i="1"/>
  <c r="S90" i="1"/>
  <c r="S122" i="1"/>
  <c r="S132" i="1"/>
  <c r="S164" i="1"/>
  <c r="S174" i="1"/>
  <c r="N73" i="5"/>
  <c r="N129" i="5"/>
  <c r="L58" i="5"/>
  <c r="K9" i="5"/>
  <c r="N188" i="5"/>
  <c r="N196" i="5"/>
  <c r="N118" i="5"/>
  <c r="N99" i="5"/>
  <c r="N58" i="5"/>
  <c r="N54" i="5" s="1"/>
  <c r="N201" i="5"/>
  <c r="N204" i="5"/>
  <c r="N17" i="5"/>
  <c r="N205" i="5"/>
  <c r="N206" i="5"/>
  <c r="K207" i="5"/>
  <c r="M207" i="5"/>
  <c r="M208" i="5" s="1"/>
  <c r="M209" i="5" s="1"/>
  <c r="N202" i="5"/>
  <c r="N9" i="5"/>
  <c r="N200" i="5"/>
  <c r="S28" i="1"/>
  <c r="S70" i="1"/>
  <c r="S112" i="1"/>
  <c r="S154" i="1"/>
  <c r="R18" i="1"/>
  <c r="R60" i="1"/>
  <c r="R102" i="1"/>
  <c r="R144" i="1"/>
  <c r="R48" i="1"/>
  <c r="R90" i="1"/>
  <c r="R132" i="1"/>
  <c r="R174" i="1"/>
  <c r="R181" i="1"/>
  <c r="G10" i="1"/>
  <c r="H18" i="1" s="1"/>
  <c r="G52" i="1"/>
  <c r="G60" i="1" s="1"/>
  <c r="G50" i="5"/>
  <c r="G185" i="5"/>
  <c r="G200" i="5"/>
  <c r="G202" i="5"/>
  <c r="G17" i="5"/>
  <c r="G206" i="5"/>
  <c r="G107" i="5"/>
  <c r="G152" i="5"/>
  <c r="G62" i="5"/>
  <c r="C9" i="4"/>
  <c r="F9" i="4" s="1"/>
  <c r="G42" i="5"/>
  <c r="G144" i="1"/>
  <c r="C13" i="4"/>
  <c r="F13" i="4" s="1"/>
  <c r="G196" i="5"/>
  <c r="G39" i="5"/>
  <c r="G28" i="5"/>
  <c r="G84" i="5"/>
  <c r="G73" i="5"/>
  <c r="G129" i="5"/>
  <c r="G118" i="5"/>
  <c r="G174" i="5"/>
  <c r="G163" i="5"/>
  <c r="G54" i="5"/>
  <c r="G48" i="1"/>
  <c r="H70" i="1"/>
  <c r="G80" i="1"/>
  <c r="H90" i="1"/>
  <c r="H102" i="1"/>
  <c r="H112" i="1"/>
  <c r="H122" i="1"/>
  <c r="G132" i="1"/>
  <c r="H144" i="1"/>
  <c r="H154" i="1"/>
  <c r="G164" i="1"/>
  <c r="G205" i="5"/>
  <c r="G174" i="1"/>
  <c r="E207" i="5"/>
  <c r="E208" i="5" s="1"/>
  <c r="E209" i="5" s="1"/>
  <c r="H132" i="1"/>
  <c r="G181" i="1"/>
  <c r="G201" i="5"/>
  <c r="F7" i="4"/>
  <c r="G95" i="5"/>
  <c r="G140" i="5"/>
  <c r="C7" i="6"/>
  <c r="D10" i="6" s="1"/>
  <c r="G166" i="5"/>
  <c r="C8" i="4"/>
  <c r="F8" i="4" s="1"/>
  <c r="G87" i="5"/>
  <c r="G177" i="5"/>
  <c r="G20" i="5"/>
  <c r="G203" i="5"/>
  <c r="G204" i="5"/>
  <c r="G154" i="1"/>
  <c r="G155" i="5"/>
  <c r="G76" i="5"/>
  <c r="H181" i="1"/>
  <c r="I203" i="1"/>
  <c r="D12" i="4"/>
  <c r="F12" i="4" s="1"/>
  <c r="G188" i="5"/>
  <c r="G90" i="1"/>
  <c r="G102" i="1"/>
  <c r="G31" i="5"/>
  <c r="H28" i="1"/>
  <c r="H38" i="1"/>
  <c r="H174" i="1"/>
  <c r="G110" i="5"/>
  <c r="G132" i="5"/>
  <c r="E191" i="1"/>
  <c r="E192" i="1" s="1"/>
  <c r="C29" i="6"/>
  <c r="D36" i="6" s="1"/>
  <c r="C40" i="6"/>
  <c r="D47" i="6" s="1"/>
  <c r="D207" i="5"/>
  <c r="G121" i="5"/>
  <c r="G65" i="5"/>
  <c r="G144" i="5"/>
  <c r="E9" i="5"/>
  <c r="G9" i="5" s="1"/>
  <c r="E11" i="4"/>
  <c r="E14" i="4" s="1"/>
  <c r="H80" i="1"/>
  <c r="H48" i="1"/>
  <c r="G112" i="1"/>
  <c r="G122" i="1"/>
  <c r="D191" i="1"/>
  <c r="F10" i="4"/>
  <c r="E99" i="5"/>
  <c r="G99" i="5" s="1"/>
  <c r="F207" i="5"/>
  <c r="G70" i="1"/>
  <c r="H164" i="1"/>
  <c r="G28" i="1"/>
  <c r="F191" i="1"/>
  <c r="C18" i="6"/>
  <c r="G38" i="1"/>
  <c r="R192" i="1" l="1"/>
  <c r="R193" i="1"/>
  <c r="T204" i="1"/>
  <c r="L54" i="5"/>
  <c r="L62" i="5"/>
  <c r="N62" i="5" s="1"/>
  <c r="L203" i="5"/>
  <c r="N203" i="5" s="1"/>
  <c r="L207" i="5"/>
  <c r="L208" i="5" s="1"/>
  <c r="L209" i="5" s="1"/>
  <c r="K208" i="5"/>
  <c r="K209" i="5" s="1"/>
  <c r="G18" i="1"/>
  <c r="H60" i="1"/>
  <c r="D203" i="1" s="1"/>
  <c r="D13" i="6"/>
  <c r="D14" i="6"/>
  <c r="G207" i="5"/>
  <c r="G208" i="5" s="1"/>
  <c r="E193" i="1"/>
  <c r="E199" i="1" s="1"/>
  <c r="D21" i="4" s="1"/>
  <c r="D11" i="6"/>
  <c r="D12" i="6"/>
  <c r="D35" i="6"/>
  <c r="D34" i="6"/>
  <c r="D33" i="6"/>
  <c r="D32" i="6"/>
  <c r="D14" i="4"/>
  <c r="D208" i="5"/>
  <c r="D209" i="5" s="1"/>
  <c r="D44" i="6"/>
  <c r="D46" i="6"/>
  <c r="D45" i="6"/>
  <c r="C14" i="4"/>
  <c r="D43" i="6"/>
  <c r="D23" i="6"/>
  <c r="D24" i="6"/>
  <c r="D22" i="6"/>
  <c r="D25" i="6"/>
  <c r="D21" i="6"/>
  <c r="F192" i="1"/>
  <c r="F193" i="1" s="1"/>
  <c r="G191" i="1"/>
  <c r="D192" i="1"/>
  <c r="D193" i="1" s="1"/>
  <c r="E15" i="4"/>
  <c r="E16" i="4" s="1"/>
  <c r="F11" i="4"/>
  <c r="F208" i="5"/>
  <c r="F209" i="5" s="1"/>
  <c r="O207" i="1" l="1"/>
  <c r="O204" i="1"/>
  <c r="N207" i="5"/>
  <c r="N208" i="5" s="1"/>
  <c r="N209" i="5" s="1"/>
  <c r="E200" i="1"/>
  <c r="D22" i="4" s="1"/>
  <c r="E198" i="1"/>
  <c r="C30" i="6"/>
  <c r="F14" i="4"/>
  <c r="F15" i="4" s="1"/>
  <c r="F16" i="4" s="1"/>
  <c r="G209" i="5"/>
  <c r="C8" i="6"/>
  <c r="C41" i="6"/>
  <c r="C19" i="6"/>
  <c r="C15" i="4"/>
  <c r="C16" i="4" s="1"/>
  <c r="D15" i="4"/>
  <c r="D16" i="4" s="1"/>
  <c r="E22" i="4"/>
  <c r="F199" i="1"/>
  <c r="E21" i="4" s="1"/>
  <c r="F198" i="1"/>
  <c r="D200" i="1"/>
  <c r="D198" i="1"/>
  <c r="D199" i="1"/>
  <c r="G192" i="1"/>
  <c r="G193" i="1" s="1"/>
  <c r="I204" i="1"/>
  <c r="E201" i="1" l="1"/>
  <c r="D23" i="4" s="1"/>
  <c r="D20" i="4"/>
  <c r="D207" i="1"/>
  <c r="D204" i="1"/>
  <c r="G199" i="1"/>
  <c r="F21" i="4" s="1"/>
  <c r="C21" i="4"/>
  <c r="C20" i="4"/>
  <c r="G198" i="1"/>
  <c r="D201" i="1"/>
  <c r="C23" i="4" s="1"/>
  <c r="G200" i="1"/>
  <c r="F22" i="4" s="1"/>
  <c r="C22" i="4"/>
  <c r="E20" i="4"/>
  <c r="F201" i="1"/>
  <c r="E23" i="4" s="1"/>
  <c r="F20" i="4" l="1"/>
  <c r="G201" i="1"/>
  <c r="F23" i="4" s="1"/>
</calcChain>
</file>

<file path=xl/sharedStrings.xml><?xml version="1.0" encoding="utf-8"?>
<sst xmlns="http://schemas.openxmlformats.org/spreadsheetml/2006/main" count="1279" uniqueCount="639">
  <si>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</si>
  <si>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</si>
  <si>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</si>
  <si>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2 - Répartition des produits par catégories de budget de l’ONU</t>
  </si>
  <si>
    <t>Total</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</si>
  <si>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</si>
  <si>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</si>
  <si>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</si>
  <si>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</si>
  <si>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</si>
  <si>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</si>
  <si>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</si>
  <si>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</si>
  <si>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</si>
  <si>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</si>
  <si>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</si>
  <si>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</si>
  <si>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</si>
  <si>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</si>
  <si>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</si>
  <si>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</si>
  <si>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</si>
  <si>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</si>
  <si>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Produit 2.1</t>
  </si>
  <si>
    <t>Total pour produit 2.1 (du tableau 1)</t>
  </si>
  <si>
    <t>Produit 2.2</t>
  </si>
  <si>
    <t>Total pour produit 2.2 (du tableau 1)</t>
  </si>
  <si>
    <t>Produit 2.3</t>
  </si>
  <si>
    <t>Total pour produit 2.3 (du tableau 1)</t>
  </si>
  <si>
    <t>Produit 2.4</t>
  </si>
  <si>
    <t>Total pour produit 2.4 (du tableau 1)</t>
  </si>
  <si>
    <t>RESULTAT 3</t>
  </si>
  <si>
    <t>Produit 3.1</t>
  </si>
  <si>
    <t>Total pour produit 3.1 (du tableau 1)</t>
  </si>
  <si>
    <t>Produit 3.2</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</si>
  <si>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</si>
  <si>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</si>
  <si>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</si>
  <si>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</si>
  <si>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</si>
  <si>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</si>
  <si>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</si>
  <si>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</si>
  <si>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</si>
  <si>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</si>
  <si>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</si>
  <si>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</si>
  <si>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</si>
  <si>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</si>
  <si>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</si>
  <si>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</si>
  <si>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Totaux</t>
  </si>
  <si>
    <t>Sous-budget total du projet</t>
  </si>
  <si>
    <t>Coûts indirects (7%):</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</si>
  <si>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</si>
  <si>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</si>
  <si>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</si>
  <si>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</si>
  <si>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</si>
  <si>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</si>
  <si>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</si>
  <si>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</si>
  <si>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</si>
  <si>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</si>
  <si>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</si>
  <si>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</si>
  <si>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</si>
  <si>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</si>
  <si>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</si>
  <si>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</si>
  <si>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</si>
  <si>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</si>
  <si>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</si>
  <si>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Tableau 1 - Budget du projet PBF par résultat, produit et activité</t>
  </si>
  <si>
    <t>Nombre de resultat/ produit</t>
  </si>
  <si>
    <t>Formulation du resultat/ produit/activite</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</si>
  <si>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</si>
  <si>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</si>
  <si>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</si>
  <si>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</si>
  <si>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</si>
  <si>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Produit 1.1:</t>
  </si>
  <si>
    <t>Activite 1.1.1:</t>
  </si>
  <si>
    <t>Activite 1.1.2:</t>
  </si>
  <si>
    <t>Activite 1.1.3:</t>
  </si>
  <si>
    <t>Activite 1.1.4</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</si>
  <si>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</si>
  <si>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</si>
  <si>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</si>
  <si>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</si>
  <si>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</si>
  <si>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</si>
  <si>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</si>
  <si>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</si>
  <si>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</si>
  <si>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</si>
  <si>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</si>
  <si>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</si>
  <si>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</si>
  <si>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</si>
  <si>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</si>
  <si>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</si>
  <si>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</si>
  <si>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</si>
  <si>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</si>
  <si>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</si>
  <si>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</si>
  <si>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</si>
  <si>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</si>
  <si>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</si>
  <si>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</si>
  <si>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</si>
  <si>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</si>
  <si>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</si>
  <si>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</si>
  <si>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</si>
  <si>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</si>
  <si>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</si>
  <si>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</si>
  <si>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Activite 2.1.1</t>
  </si>
  <si>
    <t>Activite 2.1.2</t>
  </si>
  <si>
    <t>Activite 2.1.3</t>
  </si>
  <si>
    <t>Activite 2.1.4</t>
  </si>
  <si>
    <t>Activite 2.1.5</t>
  </si>
  <si>
    <t>Activite 2.1.6</t>
  </si>
  <si>
    <t>Activite 2.1.7</t>
  </si>
  <si>
    <t>Activite 2.1.8</t>
  </si>
  <si>
    <t>Activite 2.2.1</t>
  </si>
  <si>
    <t>Activite' 2.2.2</t>
  </si>
  <si>
    <t>Activite 2.2.3</t>
  </si>
  <si>
    <t>Activite 2.2.4</t>
  </si>
  <si>
    <t>Activite 2.2.5</t>
  </si>
  <si>
    <t>Activite 2.2.6</t>
  </si>
  <si>
    <t>Activite 2.2.7</t>
  </si>
  <si>
    <t>Activite 2.2.8</t>
  </si>
  <si>
    <t>Activite 2.3.1</t>
  </si>
  <si>
    <t>Activite 2.3.2</t>
  </si>
  <si>
    <t>Activite 2.3.3</t>
  </si>
  <si>
    <t>Activite 2.3.4</t>
  </si>
  <si>
    <t>Activite 2.3.5</t>
  </si>
  <si>
    <t>Activite 2.3.6</t>
  </si>
  <si>
    <t>Activite 2.3.7</t>
  </si>
  <si>
    <t>Activite 2.3.8</t>
  </si>
  <si>
    <t>Activite 2.4.1</t>
  </si>
  <si>
    <t>Activite 2.4.2</t>
  </si>
  <si>
    <t>Activite 2.4.3</t>
  </si>
  <si>
    <t>Activite 2.4.4</t>
  </si>
  <si>
    <t>Activite 2.4.5</t>
  </si>
  <si>
    <t>Activite 2.4.6</t>
  </si>
  <si>
    <t>Activite 2.4.7</t>
  </si>
  <si>
    <t>Activite 2.4.8</t>
  </si>
  <si>
    <t xml:space="preserve">RESULTAT 3: </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</si>
  <si>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</si>
  <si>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</si>
  <si>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</si>
  <si>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</si>
  <si>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</si>
  <si>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</si>
  <si>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</si>
  <si>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</si>
  <si>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</si>
  <si>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</si>
  <si>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</si>
  <si>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</si>
  <si>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</si>
  <si>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</si>
  <si>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</si>
  <si>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</si>
  <si>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</si>
  <si>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Activite 3.3.1</t>
  </si>
  <si>
    <t>Activite 3.3.2</t>
  </si>
  <si>
    <t>Activite 3.3.3</t>
  </si>
  <si>
    <t>Activite 3.3.4</t>
  </si>
  <si>
    <t>Activite 3.3.5</t>
  </si>
  <si>
    <t>Activite 3.3.6</t>
  </si>
  <si>
    <t>Activite 3.3.7</t>
  </si>
  <si>
    <t>Activite 3.3.8</t>
  </si>
  <si>
    <t>Activite 3.4.1</t>
  </si>
  <si>
    <t>Activite 3.4.2</t>
  </si>
  <si>
    <t>Activite 3.4.3</t>
  </si>
  <si>
    <t>Activite 3.4.4</t>
  </si>
  <si>
    <t>Activite 3.4.5</t>
  </si>
  <si>
    <t>Activite 3.4.6</t>
  </si>
  <si>
    <t>Activite 3.4.7</t>
  </si>
  <si>
    <t>Activite 3.4.8</t>
  </si>
  <si>
    <t xml:space="preserve">RESULTAT 4: </t>
  </si>
  <si>
    <t>Activite 4.1.1</t>
  </si>
  <si>
    <t>Activite 4.1.2</t>
  </si>
  <si>
    <t>Activite 4.1.3</t>
  </si>
  <si>
    <t>Activite 4.1.4</t>
  </si>
  <si>
    <t>Activite 4.1.5</t>
  </si>
  <si>
    <t>Activite 4.1.6</t>
  </si>
  <si>
    <t>Activite 4.1.7</t>
  </si>
  <si>
    <t>Activite 4.1.8</t>
  </si>
  <si>
    <t>Activite 4.2.1</t>
  </si>
  <si>
    <t>Activite 4.2.2</t>
  </si>
  <si>
    <t>Activite 4.2.3</t>
  </si>
  <si>
    <t>Activite 4.2.4</t>
  </si>
  <si>
    <t>Activite 4.2.5</t>
  </si>
  <si>
    <t>Activite 4.2.6</t>
  </si>
  <si>
    <t>Activite 4.2.7</t>
  </si>
  <si>
    <t>Activite 4.2.8</t>
  </si>
  <si>
    <t>Activite 4.3.1</t>
  </si>
  <si>
    <t>Activite 4.3.2</t>
  </si>
  <si>
    <t>Activite 4.3.3</t>
  </si>
  <si>
    <t>Activite 4.3.4</t>
  </si>
  <si>
    <t>Activite 4.3.5</t>
  </si>
  <si>
    <t>Activite 4.3.6</t>
  </si>
  <si>
    <t>Activite 4.3.7</t>
  </si>
  <si>
    <t>Activite 4.3.8</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</si>
  <si>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</si>
  <si>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</si>
  <si>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</si>
  <si>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</si>
  <si>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</si>
  <si>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</si>
  <si>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</si>
  <si>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</si>
  <si>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</si>
  <si>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</si>
  <si>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</si>
  <si>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</si>
  <si>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</si>
  <si>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</si>
  <si>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</si>
  <si>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</si>
  <si>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</si>
  <si>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</si>
  <si>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</si>
  <si>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</si>
  <si>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</si>
  <si>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</si>
  <si>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</si>
  <si>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</si>
  <si>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</si>
  <si>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</si>
  <si>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</si>
  <si>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</si>
  <si>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</si>
  <si>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</si>
  <si>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</si>
  <si>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</si>
  <si>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</si>
  <si>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</si>
  <si>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</si>
  <si>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</si>
  <si>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</si>
  <si>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</si>
  <si>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</si>
  <si>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</si>
  <si>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</si>
  <si>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</si>
  <si>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</si>
  <si>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</si>
  <si>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</si>
  <si>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</si>
  <si>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</si>
  <si>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</si>
  <si>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</si>
  <si>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</si>
  <si>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</si>
  <si>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</si>
  <si>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</si>
  <si>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</si>
  <si>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</si>
  <si>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</si>
  <si>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</si>
  <si>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</si>
  <si>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</si>
  <si>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</si>
  <si>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</si>
  <si>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</si>
  <si>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</si>
  <si>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</si>
  <si>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</si>
  <si>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</si>
  <si>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</si>
  <si>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</si>
  <si>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</si>
  <si>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</si>
  <si>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</si>
  <si>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</si>
  <si>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</si>
  <si>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</si>
  <si>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</si>
  <si>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</si>
  <si>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</si>
  <si>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</si>
  <si>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</si>
  <si>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</si>
  <si>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</si>
  <si>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</si>
  <si>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</si>
  <si>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</si>
  <si>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</si>
  <si>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</si>
  <si>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</si>
  <si>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</si>
  <si>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</si>
  <si>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</si>
  <si>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</si>
  <si>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</si>
  <si>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</si>
  <si>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</si>
  <si>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</si>
  <si>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</si>
  <si>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</si>
  <si>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</si>
  <si>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</si>
  <si>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</si>
  <si>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</si>
  <si>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</si>
  <si>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</si>
  <si>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</si>
  <si>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</si>
  <si>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</si>
  <si>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</si>
  <si>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</si>
  <si>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</si>
  <si>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</si>
  <si>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</si>
  <si>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</si>
  <si>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</si>
  <si>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</si>
  <si>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</si>
  <si>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</si>
  <si>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</si>
  <si>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</si>
  <si>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</si>
  <si>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</si>
  <si>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</si>
  <si>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</si>
  <si>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</si>
  <si>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</si>
  <si>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</si>
  <si>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</si>
  <si>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</si>
  <si>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</si>
  <si>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</si>
  <si>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</si>
  <si>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</si>
  <si>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</si>
  <si>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</si>
  <si>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</si>
  <si>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</si>
  <si>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</si>
  <si>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</si>
  <si>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</si>
  <si>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</si>
  <si>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</si>
  <si>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</si>
  <si>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</si>
  <si>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</si>
  <si>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</si>
  <si>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</si>
  <si>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</si>
  <si>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</si>
  <si>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</si>
  <si>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</si>
  <si>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</si>
  <si>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</si>
  <si>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</si>
  <si>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</si>
  <si>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</si>
  <si>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</si>
  <si>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</si>
  <si>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</si>
  <si>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</si>
  <si>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</si>
  <si>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</si>
  <si>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</si>
  <si>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</si>
  <si>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</si>
  <si>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</si>
  <si>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</si>
  <si>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</si>
  <si>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</si>
  <si>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</si>
  <si>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</si>
  <si>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</si>
  <si>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</si>
  <si>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</si>
  <si>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</si>
  <si>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</si>
  <si>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</si>
  <si>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</si>
  <si>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</si>
  <si>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</si>
  <si>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</si>
  <si>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</si>
  <si>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</si>
  <si>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</si>
  <si>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</si>
  <si>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</si>
  <si>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</si>
  <si>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</si>
  <si>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</si>
  <si>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</si>
  <si>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</si>
  <si>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</si>
  <si>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</si>
  <si>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</si>
  <si>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</si>
  <si>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</si>
  <si>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</si>
  <si>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</si>
  <si>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</si>
  <si>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</si>
  <si>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</si>
  <si>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</si>
  <si>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</si>
  <si>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</si>
  <si>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</si>
  <si>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</si>
  <si>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</si>
  <si>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</si>
  <si>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</si>
  <si>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</si>
  <si>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</si>
  <si>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</si>
  <si>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</si>
  <si>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</si>
  <si>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</si>
  <si>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</si>
  <si>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</si>
  <si>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</si>
  <si>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</si>
  <si>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</si>
  <si>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</si>
  <si>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</si>
  <si>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</si>
  <si>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</si>
  <si>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</si>
  <si>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</si>
  <si>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</si>
  <si>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</si>
  <si>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</si>
  <si>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</si>
  <si>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</si>
  <si>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</si>
  <si>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</si>
  <si>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</si>
  <si>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</si>
  <si>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</si>
  <si>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</si>
  <si>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</si>
  <si>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</si>
  <si>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</si>
  <si>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</si>
  <si>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</si>
  <si>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</si>
  <si>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</si>
  <si>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</si>
  <si>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</si>
  <si>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</si>
  <si>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</si>
  <si>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</si>
  <si>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</si>
  <si>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</si>
  <si>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</si>
  <si>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</si>
  <si>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</si>
  <si>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</si>
  <si>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</si>
  <si>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</si>
  <si>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</si>
  <si>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</si>
  <si>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</si>
  <si>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</si>
  <si>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</si>
  <si>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</si>
  <si>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</si>
  <si>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</si>
  <si>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</si>
  <si>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</si>
  <si>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</si>
  <si>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</si>
  <si>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</si>
  <si>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</si>
  <si>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</si>
  <si>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</si>
  <si>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</si>
  <si>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</si>
  <si>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</si>
  <si>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</si>
  <si>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</si>
  <si>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</si>
  <si>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</si>
  <si>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</si>
  <si>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</si>
  <si>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</si>
  <si>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</si>
  <si>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</si>
  <si>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</si>
  <si>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</si>
  <si>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</si>
  <si>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</si>
  <si>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</si>
  <si>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</si>
  <si>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</si>
  <si>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</si>
  <si>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</si>
  <si>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</si>
  <si>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</si>
  <si>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</si>
  <si>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</si>
  <si>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</si>
  <si>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</si>
  <si>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</si>
  <si>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</si>
  <si>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</si>
  <si>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</si>
  <si>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</si>
  <si>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</si>
  <si>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</si>
  <si>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</si>
  <si>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</si>
  <si>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</si>
  <si>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</si>
  <si>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</si>
  <si>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</si>
  <si>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</si>
  <si>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</si>
  <si>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</si>
  <si>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</si>
  <si>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</si>
  <si>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</si>
  <si>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</si>
  <si>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</si>
  <si>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</si>
  <si>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</si>
  <si>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</si>
  <si>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</si>
  <si>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</si>
  <si>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</si>
  <si>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</si>
  <si>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</si>
  <si>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</si>
  <si>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</si>
  <si>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</si>
  <si>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</si>
  <si>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</si>
  <si>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</si>
  <si>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</si>
  <si>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</si>
  <si>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</si>
  <si>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</si>
  <si>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</si>
  <si>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</si>
  <si>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</si>
  <si>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</si>
  <si>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</si>
  <si>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</si>
  <si>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</si>
  <si>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</si>
  <si>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</si>
  <si>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</si>
  <si>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</si>
  <si>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</si>
  <si>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</si>
  <si>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</si>
  <si>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</si>
  <si>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</si>
  <si>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</si>
  <si>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</si>
  <si>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</si>
  <si>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</si>
  <si>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</si>
  <si>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</si>
  <si>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</si>
  <si>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</si>
  <si>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</si>
  <si>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</si>
  <si>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</si>
  <si>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</si>
  <si>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</si>
  <si>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</si>
  <si>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</si>
  <si>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</si>
  <si>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</si>
  <si>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</si>
  <si>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</si>
  <si>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</si>
  <si>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</si>
  <si>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</si>
  <si>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</si>
  <si>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</si>
  <si>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</si>
  <si>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</si>
  <si>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</si>
  <si>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</si>
  <si>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PNUD (budget en USD)</t>
  </si>
  <si>
    <t xml:space="preserve"> OIM (budget en USD)</t>
  </si>
  <si>
    <t>UNICEF (budget en USD)</t>
  </si>
  <si>
    <t>Activité 1.1.2 : Appuyer les capacités opérationnelles du bureau, du comité technique et des sous-comités du CNCMO-DDR) pour le suivi de la mise en œuvre de l’Accord de Doha.</t>
  </si>
  <si>
    <t xml:space="preserve">Des conditions propices pour la mise en œuvre du processus de paix et le retour des ex-combattants sont créés </t>
  </si>
  <si>
    <t xml:space="preserve">Produit 3.2. La participation active des communautés, y compris les femmes est promue dans une province pilote où, les conditions sont créées pour le retour des ex-combattants et leurs familles. </t>
  </si>
  <si>
    <t xml:space="preserve">Activité 3.2.1. : Informer et sensibiliser les communautés y compris les femmes sur l’intérêt du DDR et leur rôle dans le processus afin de réduire les risques de violence communautaire et adresser les facteurs-clé à l’origine de l'enrôlement dans les groupes politico-militaires ; </t>
  </si>
  <si>
    <t>Les structures de gouvernance de mise en œuvre du Processus DDR (CNCMO) sont opérationnelles</t>
  </si>
  <si>
    <t>Les structures opérationnelles de gouvernance et de mise en œuvre du processus DDR sont en place.</t>
  </si>
  <si>
    <t xml:space="preserve">Activité 1.1.1 :  Créer/Renforcer les mécanismes de suivi et de consultation entre les parties prenantes au processus de paix afin de faciliter l’appropriation, créer une compréhension commune et renforcer la confiance des acteurs locaux, nationaux et internationaux. </t>
  </si>
  <si>
    <t xml:space="preserve">Activité 1.1.3. Renforcer les capacités des acteurs clés au niveau national et local pour la mise en œuvre des actions nécessaires à la bonne conduite du DDR. </t>
  </si>
  <si>
    <t>La prise de décision sur le processus DDR est transparente et inclusive des parties prenantes et permet d’élaborer des outils d’aide à la décision consensuels</t>
  </si>
  <si>
    <t>Les données essentielles à la prise de décision transparente sont collectées</t>
  </si>
  <si>
    <t>La confiance des parties prenantes au processus de DDR est renforcée à travers un système d’appui et soutien aux besoins adéquats pour les ex-combattants et les communautés ciblées</t>
  </si>
  <si>
    <t xml:space="preserve">Activité 3.1.1 : Appuyer les autorités nationales dans l’adoption d’un système d’identification, vérification, enregistrement, et de profilage socio-économique des ex-combattants </t>
  </si>
  <si>
    <t>Activité 3.1.2 : Cartographier les infrastructures, services publics et services sociaux de base en charge de la protection des enfants existants en vue d’élaborer un plan de renforcement de leurs capacités pour soutenir le DDR.</t>
  </si>
  <si>
    <t xml:space="preserve">Activité 2.1.1 : Soutien à l’élaboration d’un document de programme national de DDR comprenant les différentes dimensions-clés (le rapport de préparation) ; </t>
  </si>
  <si>
    <t xml:space="preserve"> Activité 2.1.2 Organiser des séances de vulgarisation des résultats de l’évaluation au profit des parties prenantes au niveau local, national et international. </t>
  </si>
  <si>
    <t xml:space="preserve">Activité 2.1.3 Faire une analyse intégrée multisectorielle des besoins dans une région pilote susceptible d'accueillir des ex-combattants afin d'identifier les contraintes et les risques  qui éclaireront la formulation de stratégie de DDR. Notamment les facteurs de conflits et de risques et comment ceux-ci interagissent avec les besoins en réintégration des anciens combattants et des communautés d’accueil.  
</t>
  </si>
  <si>
    <t xml:space="preserve">Activité 2.1.4: Appuyer les autorités nationales dans la définition et la mise en œuvre d’un plan de communication stratégique autour du DDR (qui intègrera la chronologie des initiatives en parallèle avec les activités les plus urgentes).   </t>
  </si>
  <si>
    <t xml:space="preserve">Activité 3.1.3 :  Renforcer les capacités des autorités locales et communautaires des zones cibles à la résolution pacifique des conflits et à la cohésion sociale. </t>
  </si>
  <si>
    <t>Activité 3.1.4 :  Identifier au cours de la  mise en œuvre du projet, les filles et les garçons vulnérables et leur assurer une prise en charge adéquate au sein de leurs communautés</t>
  </si>
  <si>
    <t>Activité 3.1.5 : Identifier les besoins et les opportunités socio-économiques des zones ciblées dont pourraient bénéficier les ex-combattants, les communautés y compris les femmes, les filles et les garçons vulnérables ;</t>
  </si>
  <si>
    <t>Activité 3.2.2 : Mettre en place un système de prise en charge de la santé mentale et de l’appui psycho-social dans les zones cibles ;</t>
  </si>
  <si>
    <t>Activité 3.2.3 : Identifier et réhabiliter les infrastructures à intérêt communautaires à travers le « cash for work » dans une approche renforçant la cohésion sociale et les capacités de la population cible</t>
  </si>
  <si>
    <t>des experts genre participerons à toute mission de planification appuyé par les Nations Unies au Tchad, en utilisant des outils de collecte des données sensibles au genre et en proposant des réponses programmatiques spécifiques et des partenariats avec les organisations de la société civile féminine et les représentants des femmes</t>
  </si>
  <si>
    <t>Cet appui et renforcement devra inclure dans chaque activité un focus sur l’intégration du genre et la prévention des violences basées sur le genre dans le processus DDR.</t>
  </si>
  <si>
    <t>L'élaboration d'un budget tenant compte de la dimension de genre est un moyen de garantir que les interventions seront suffisamment financées pour s'assurer qu'une attention égale est accordée aux femmes et aux hommes en ventilant les coûts par sexe. Les processus d’élaboration du programme et son budget doivent garantir la participation d'un conseiller en genre du DDR, d'organisations de femmes et de membres de la communauté afin d'encourager la responsabilité et la transparence</t>
  </si>
  <si>
    <t>messages spécifiques sur les questions de genre et pour la prévention des risques de SGBV</t>
  </si>
  <si>
    <t xml:space="preserve">Les rapports des analyses et études devront inclure des recommandations concernant les besoins en personnel et en budget pour des expertes en DDR, des traductrices et du personnel de terrain féminin pour les centres d'accueil et les sites de cantonnement (si cela est le choix) où les femmes combattantes et les femmes associées aux forces et aux groupes armés peuvent se présenter en toute sécurité. </t>
  </si>
  <si>
    <t>la collecte de données biographiques et biométriques, ainsi que sur l’état de santé, la situation familiale et les intentions de retour des ex-combattants, ce système permettra une analyse multi-dimensionnelle et sensible à l’âge et au genre du caseload des participants au programme</t>
  </si>
  <si>
    <t>prise en compte des besoins sexo-spécifiques, y inclus des femmes et filles, dans les activités opérationnelles</t>
  </si>
  <si>
    <t>adresser certains besoins de base des populations, inclus les femmes, les filles et les garçons, et à promouvoir la réconciliation, la résilience et la coexistence pacifique au niveau communautaire</t>
  </si>
  <si>
    <t>Expertise en genre et DDR sera associe a la mise en oeuvre.</t>
  </si>
  <si>
    <t xml:space="preserve">Le suivi sera sensible au genre, sur base des indicateurs ventiles par sexe. </t>
  </si>
  <si>
    <t>Prise en compte des besoins sexo-spécifiques, y inclus des femmes et filles, dans les activités opérationnelles</t>
  </si>
  <si>
    <t xml:space="preserve">Pour assurer la sensibilité au genre pendant les opérations d’enregistrement et profilage, le résultat permettra de promouvoir l’inclusion des femmes parmi les agents qui seront formés et chargés de la gestion au quotidien du système, aussi bien que l’inclusion des aspects liés au genre dans le contenu de la formation </t>
  </si>
  <si>
    <t>BUDGET INITIAL</t>
  </si>
  <si>
    <t>BUDGET REVISE</t>
  </si>
  <si>
    <t>le cout de l’activité a été réduit pour supporter les infrastructures et MPSS</t>
  </si>
  <si>
    <t>le cout de l’activité a été réduit pour supporter le cout du personnel</t>
  </si>
  <si>
    <t>Cette activité a été sous budgétisé.</t>
  </si>
  <si>
    <r>
      <t>Cout de personnel du projet si pas inclus dans les activités ci-</t>
    </r>
    <r>
      <rPr>
        <sz val="8"/>
        <color rgb="FF242424"/>
        <rFont val="Aptos"/>
        <family val="2"/>
      </rPr>
      <t>dessus est réajusté afin de maintenir le même staff jusqu’à la fin du projet</t>
    </r>
  </si>
  <si>
    <t>le cout de l’activité a été réduit pour supporter les infrastructures de l'activite 3.2.3</t>
  </si>
  <si>
    <t>IOM (budget en USD)</t>
  </si>
  <si>
    <t>NOUVEAU BUDGET</t>
  </si>
  <si>
    <t>L’augmentation des couts opérationnelles c’est pour tenir compte des couts administratifs, au fonctionnement liées a l’extension</t>
  </si>
  <si>
    <t>Une bonne partie de ses activités a été réalisée.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</si>
</sst>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00_-;\-* #,##0.00_-;_-* &quot;-&quot;??_-;_-@_-"/>
  </numFmts>
  <fonts count="3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
      <b/>
      <sz val="24"/>
      <name val="Calibri"/>
      <family val="2"/>
      <scheme val="minor"/>
    </font>
    <font>
      <b/>
      <sz val="36"/>
      <name val="Calibri"/>
      <family val="2"/>
      <scheme val="minor"/>
    </font>
    <font>
      <sz val="36"/>
      <name val="Calibri"/>
      <family val="2"/>
      <scheme val="minor"/>
    </font>
    <font>
      <sz val="16"/>
      <color theme="1"/>
      <name val="Calibri"/>
      <family val="2"/>
      <scheme val="minor"/>
    </font>
    <font>
      <sz val="16"/>
      <name val="Calibri"/>
      <family val="2"/>
      <scheme val="minor"/>
    </font>
    <font>
      <b/>
      <sz val="8"/>
      <color rgb="FF242424"/>
      <name val="Aptos"/>
      <family val="2"/>
    </font>
    <font>
      <sz val="8"/>
      <color rgb="FF242424"/>
      <name val="Aptos"/>
      <family val="2"/>
    </font>
    <font>
      <sz val="36"/>
      <color rgb="FFFF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9"/>
        <bgColor indexed="64"/>
      </patternFill>
    </fill>
    <fill>
      <patternFill patternType="solid">
        <fgColor rgb="FF92D050"/>
        <bgColor indexed="64"/>
      </patternFill>
    </fill>
    <fill>
      <patternFill patternType="solid">
        <fgColor theme="8" tint="0.39997558519241921"/>
        <bgColor indexed="64"/>
      </patternFill>
    </fill>
    <fill>
      <patternFill patternType="solid">
        <fgColor theme="4" tint="0.79998168889431442"/>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cellStyleXfs>
  <cellXfs count="357">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44" fontId="12" fillId="0" borderId="0" xfId="1" applyFont="1" applyFill="1" applyBorder="1" applyAlignment="1">
      <alignment horizontal="left" wrapText="1"/>
    </xf>
    <xf numFmtId="44" fontId="2" fillId="0" borderId="3" xfId="1" applyFont="1" applyFill="1" applyBorder="1" applyAlignment="1" applyProtection="1">
      <alignment horizontal="center" vertical="center" wrapText="1"/>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 xfId="0" applyNumberFormat="1" applyFont="1" applyFill="1" applyBorder="1" applyAlignment="1">
      <alignment wrapText="1"/>
    </xf>
    <xf numFmtId="44" fontId="1" fillId="2" borderId="38" xfId="0" applyNumberFormat="1" applyFont="1" applyFill="1" applyBorder="1" applyAlignment="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0" fontId="1" fillId="0" borderId="0" xfId="0" applyFont="1"/>
    <xf numFmtId="44" fontId="1" fillId="2" borderId="5" xfId="0" applyNumberFormat="1" applyFont="1" applyFill="1" applyBorder="1" applyAlignment="1">
      <alignment wrapText="1"/>
    </xf>
    <xf numFmtId="44" fontId="1" fillId="2" borderId="27" xfId="1" applyFont="1" applyFill="1" applyBorder="1" applyAlignment="1" applyProtection="1">
      <alignment wrapText="1"/>
    </xf>
    <xf numFmtId="44" fontId="1" fillId="2" borderId="29"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49" fontId="23" fillId="0" borderId="3" xfId="0" applyNumberFormat="1" applyFont="1" applyBorder="1" applyAlignment="1" applyProtection="1">
      <alignment horizontal="left" wrapText="1"/>
      <protection locked="0"/>
    </xf>
    <xf numFmtId="49" fontId="23" fillId="0" borderId="49" xfId="0" applyNumberFormat="1" applyFont="1" applyBorder="1" applyAlignment="1" applyProtection="1">
      <alignment horizontal="left" wrapText="1"/>
      <protection locked="0"/>
    </xf>
    <xf numFmtId="44" fontId="23" fillId="0" borderId="3" xfId="1" applyFont="1" applyBorder="1" applyAlignment="1" applyProtection="1">
      <alignment horizontal="center" vertical="center" wrapText="1"/>
      <protection locked="0"/>
    </xf>
    <xf numFmtId="44" fontId="1" fillId="10" borderId="3" xfId="1" applyFont="1" applyFill="1" applyBorder="1" applyAlignment="1" applyProtection="1">
      <alignment horizontal="center" vertical="center" wrapText="1"/>
      <protection locked="0"/>
    </xf>
    <xf numFmtId="0" fontId="9" fillId="0" borderId="3" xfId="0" applyFont="1" applyBorder="1" applyAlignment="1" applyProtection="1">
      <alignment horizontal="left" vertical="top" wrapText="1"/>
      <protection locked="0"/>
    </xf>
    <xf numFmtId="44" fontId="2" fillId="0" borderId="3" xfId="1" applyFont="1" applyFill="1" applyBorder="1" applyAlignment="1" applyProtection="1">
      <alignment horizontal="center" vertical="center" wrapText="1"/>
      <protection locked="0"/>
    </xf>
    <xf numFmtId="0" fontId="23" fillId="0" borderId="3" xfId="0" applyFont="1" applyBorder="1" applyAlignment="1" applyProtection="1">
      <alignment horizontal="left" vertical="top" wrapText="1"/>
      <protection locked="0"/>
    </xf>
    <xf numFmtId="44" fontId="23" fillId="2" borderId="3" xfId="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44" fontId="23" fillId="0" borderId="3" xfId="1" applyFont="1" applyFill="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23" fillId="3" borderId="3" xfId="0" applyFont="1" applyFill="1" applyBorder="1" applyAlignment="1" applyProtection="1">
      <alignment horizontal="left" vertical="top" wrapText="1"/>
      <protection locked="0"/>
    </xf>
    <xf numFmtId="44" fontId="23" fillId="3" borderId="3" xfId="1" applyFont="1" applyFill="1" applyBorder="1" applyAlignment="1" applyProtection="1">
      <alignment horizontal="center" vertical="center" wrapText="1"/>
      <protection locked="0"/>
    </xf>
    <xf numFmtId="9" fontId="23" fillId="3" borderId="3" xfId="2" applyFont="1" applyFill="1" applyBorder="1" applyAlignment="1" applyProtection="1">
      <alignment horizontal="center" vertical="center" wrapText="1"/>
      <protection locked="0"/>
    </xf>
    <xf numFmtId="49" fontId="23" fillId="3" borderId="3" xfId="1" applyNumberFormat="1" applyFont="1" applyFill="1" applyBorder="1" applyAlignment="1" applyProtection="1">
      <alignment horizontal="left" wrapText="1"/>
      <protection locked="0"/>
    </xf>
    <xf numFmtId="0" fontId="24" fillId="2" borderId="3" xfId="0" applyFont="1" applyFill="1" applyBorder="1" applyAlignment="1">
      <alignment vertical="center" wrapText="1"/>
    </xf>
    <xf numFmtId="44" fontId="24" fillId="2" borderId="3" xfId="1" applyFont="1" applyFill="1" applyBorder="1" applyAlignment="1" applyProtection="1">
      <alignment horizontal="center" vertical="center" wrapText="1"/>
    </xf>
    <xf numFmtId="44" fontId="24" fillId="2" borderId="5" xfId="1" applyFont="1" applyFill="1" applyBorder="1" applyAlignment="1" applyProtection="1">
      <alignment horizontal="center" vertical="center" wrapText="1"/>
    </xf>
    <xf numFmtId="44" fontId="24" fillId="0" borderId="3" xfId="1" applyFont="1" applyFill="1" applyBorder="1" applyAlignment="1" applyProtection="1">
      <alignment horizontal="center" vertical="center" wrapText="1"/>
    </xf>
    <xf numFmtId="49" fontId="1" fillId="0" borderId="3" xfId="1" applyNumberFormat="1" applyFont="1" applyFill="1" applyBorder="1" applyAlignment="1" applyProtection="1">
      <alignment horizontal="center" vertical="center" wrapText="1"/>
      <protection locked="0"/>
    </xf>
    <xf numFmtId="49" fontId="23" fillId="0" borderId="3" xfId="1" applyNumberFormat="1" applyFont="1" applyFill="1" applyBorder="1" applyAlignment="1" applyProtection="1">
      <alignment horizontal="center" vertical="center" wrapText="1"/>
      <protection locked="0"/>
    </xf>
    <xf numFmtId="164" fontId="1" fillId="11" borderId="3" xfId="3" applyFont="1" applyFill="1" applyBorder="1" applyAlignment="1" applyProtection="1">
      <alignment horizontal="center" vertical="center" wrapText="1"/>
      <protection locked="0"/>
    </xf>
    <xf numFmtId="0" fontId="26" fillId="0" borderId="0" xfId="0" applyFont="1" applyAlignment="1">
      <alignment wrapText="1"/>
    </xf>
    <xf numFmtId="0" fontId="27" fillId="0" borderId="0" xfId="0" applyFont="1" applyAlignment="1">
      <alignment wrapText="1"/>
    </xf>
    <xf numFmtId="44" fontId="27" fillId="0" borderId="0" xfId="1" applyFont="1" applyBorder="1" applyAlignment="1">
      <alignment wrapText="1"/>
    </xf>
    <xf numFmtId="44" fontId="27" fillId="0" borderId="0" xfId="1" applyFont="1" applyFill="1" applyBorder="1" applyAlignment="1">
      <alignment wrapText="1"/>
    </xf>
    <xf numFmtId="0" fontId="16" fillId="12" borderId="0" xfId="0" applyFont="1" applyFill="1" applyAlignment="1">
      <alignment wrapText="1"/>
    </xf>
    <xf numFmtId="44" fontId="16" fillId="12" borderId="0" xfId="1" applyFont="1" applyFill="1" applyBorder="1" applyAlignment="1">
      <alignment wrapText="1"/>
    </xf>
    <xf numFmtId="0" fontId="0" fillId="13" borderId="0" xfId="0" applyFill="1" applyAlignment="1">
      <alignment wrapText="1"/>
    </xf>
    <xf numFmtId="0" fontId="28" fillId="13" borderId="0" xfId="0" applyFont="1" applyFill="1" applyAlignment="1">
      <alignment wrapText="1"/>
    </xf>
    <xf numFmtId="0" fontId="29" fillId="12" borderId="0" xfId="0" applyFont="1" applyFill="1" applyAlignment="1">
      <alignment wrapText="1"/>
    </xf>
    <xf numFmtId="44" fontId="10" fillId="0" borderId="3" xfId="1" applyFont="1" applyBorder="1" applyAlignment="1" applyProtection="1">
      <alignment horizontal="center" vertical="center" wrapText="1"/>
      <protection locked="0"/>
    </xf>
    <xf numFmtId="44" fontId="10" fillId="0" borderId="3" xfId="1" applyFont="1" applyFill="1" applyBorder="1" applyAlignment="1" applyProtection="1">
      <alignment horizontal="center" vertical="center" wrapText="1"/>
      <protection locked="0"/>
    </xf>
    <xf numFmtId="44" fontId="10" fillId="0" borderId="3" xfId="1" applyFont="1" applyBorder="1" applyAlignment="1" applyProtection="1">
      <alignment vertical="center" wrapText="1"/>
      <protection locked="0"/>
    </xf>
    <xf numFmtId="0" fontId="30" fillId="13" borderId="0" xfId="0" applyFont="1" applyFill="1" applyAlignment="1">
      <alignment wrapText="1"/>
    </xf>
    <xf numFmtId="49" fontId="1" fillId="13" borderId="3" xfId="0" applyNumberFormat="1" applyFont="1" applyFill="1" applyBorder="1" applyAlignment="1" applyProtection="1">
      <alignment horizontal="left" wrapText="1"/>
      <protection locked="0"/>
    </xf>
    <xf numFmtId="0" fontId="0" fillId="12" borderId="0" xfId="0" applyFill="1" applyAlignment="1">
      <alignment wrapText="1"/>
    </xf>
    <xf numFmtId="0" fontId="9" fillId="12" borderId="0" xfId="0" applyFont="1" applyFill="1" applyAlignment="1">
      <alignment horizontal="center" vertical="center" wrapText="1"/>
    </xf>
    <xf numFmtId="44" fontId="10" fillId="12" borderId="0" xfId="1" applyFont="1" applyFill="1" applyBorder="1" applyAlignment="1" applyProtection="1">
      <alignment vertical="center" wrapText="1"/>
    </xf>
    <xf numFmtId="44" fontId="2" fillId="12" borderId="0" xfId="1" applyFont="1" applyFill="1" applyBorder="1" applyAlignment="1" applyProtection="1">
      <alignment vertical="center" wrapText="1"/>
    </xf>
    <xf numFmtId="44" fontId="1" fillId="12" borderId="0" xfId="1" applyFont="1" applyFill="1" applyBorder="1" applyAlignment="1" applyProtection="1">
      <alignment horizontal="center" vertical="center" wrapText="1"/>
    </xf>
    <xf numFmtId="44" fontId="2" fillId="12" borderId="0" xfId="1" applyFont="1" applyFill="1" applyBorder="1" applyAlignment="1" applyProtection="1">
      <alignment horizontal="center" vertical="center" wrapText="1"/>
    </xf>
    <xf numFmtId="0" fontId="2" fillId="12" borderId="0" xfId="0" applyFont="1" applyFill="1" applyAlignment="1" applyProtection="1">
      <alignment vertical="center" wrapText="1"/>
      <protection locked="0"/>
    </xf>
    <xf numFmtId="0" fontId="24" fillId="12" borderId="0" xfId="0" applyFont="1" applyFill="1" applyAlignment="1">
      <alignment horizontal="right" wrapText="1"/>
    </xf>
    <xf numFmtId="0" fontId="10" fillId="12" borderId="0" xfId="0" applyFont="1" applyFill="1" applyAlignment="1">
      <alignment wrapText="1"/>
    </xf>
    <xf numFmtId="0" fontId="32" fillId="12" borderId="0" xfId="0" applyFont="1" applyFill="1" applyAlignment="1">
      <alignment wrapText="1"/>
    </xf>
    <xf numFmtId="44" fontId="10" fillId="12" borderId="0" xfId="1" applyFont="1" applyFill="1" applyBorder="1" applyAlignment="1" applyProtection="1">
      <alignment vertical="center" wrapText="1"/>
      <protection locked="0"/>
    </xf>
    <xf numFmtId="44" fontId="9" fillId="12" borderId="0" xfId="0" applyNumberFormat="1" applyFont="1" applyFill="1" applyAlignment="1">
      <alignment vertical="center" wrapText="1"/>
    </xf>
    <xf numFmtId="49" fontId="1" fillId="14" borderId="3" xfId="1" applyNumberFormat="1" applyFont="1" applyFill="1" applyBorder="1" applyAlignment="1" applyProtection="1">
      <alignment horizontal="left" wrapText="1"/>
      <protection locked="0"/>
    </xf>
    <xf numFmtId="0" fontId="5" fillId="13" borderId="0" xfId="0" applyFont="1" applyFill="1" applyAlignment="1">
      <alignment wrapText="1"/>
    </xf>
    <xf numFmtId="0" fontId="1" fillId="13" borderId="0" xfId="0" applyFont="1" applyFill="1" applyAlignment="1">
      <alignment wrapText="1"/>
    </xf>
    <xf numFmtId="44" fontId="2" fillId="2" borderId="27" xfId="1" applyFont="1" applyFill="1" applyBorder="1" applyAlignment="1" applyProtection="1">
      <alignment wrapText="1"/>
    </xf>
    <xf numFmtId="44" fontId="2" fillId="2" borderId="29" xfId="0" applyNumberFormat="1" applyFont="1" applyFill="1" applyBorder="1" applyAlignment="1">
      <alignment wrapText="1"/>
    </xf>
    <xf numFmtId="44" fontId="2" fillId="2" borderId="16" xfId="0" applyNumberFormat="1" applyFont="1" applyFill="1" applyBorder="1" applyAlignment="1">
      <alignment wrapText="1"/>
    </xf>
    <xf numFmtId="44" fontId="2" fillId="2" borderId="8" xfId="1" applyFont="1" applyFill="1" applyBorder="1" applyAlignment="1" applyProtection="1">
      <alignment wrapText="1"/>
    </xf>
    <xf numFmtId="44" fontId="1" fillId="16" borderId="38" xfId="0" applyNumberFormat="1" applyFont="1" applyFill="1" applyBorder="1" applyAlignment="1">
      <alignment wrapText="1"/>
    </xf>
    <xf numFmtId="44" fontId="1" fillId="16" borderId="51" xfId="0" applyNumberFormat="1" applyFont="1" applyFill="1" applyBorder="1" applyAlignment="1">
      <alignment wrapText="1"/>
    </xf>
    <xf numFmtId="44" fontId="4" fillId="2" borderId="16" xfId="1" applyFont="1" applyFill="1" applyBorder="1" applyAlignment="1">
      <alignment vertical="center" wrapText="1"/>
    </xf>
    <xf numFmtId="44" fontId="10" fillId="16" borderId="38" xfId="0" applyNumberFormat="1" applyFont="1" applyFill="1" applyBorder="1" applyAlignment="1">
      <alignment wrapText="1"/>
    </xf>
    <xf numFmtId="44" fontId="10" fillId="16" borderId="51" xfId="0" applyNumberFormat="1" applyFont="1" applyFill="1" applyBorder="1" applyAlignment="1">
      <alignment wrapText="1"/>
    </xf>
    <xf numFmtId="44" fontId="9" fillId="2" borderId="3" xfId="1" applyFont="1" applyFill="1" applyBorder="1" applyAlignment="1">
      <alignment vertical="center" wrapText="1"/>
    </xf>
    <xf numFmtId="9" fontId="9" fillId="2" borderId="35" xfId="2" applyFont="1" applyFill="1" applyBorder="1" applyAlignment="1">
      <alignment vertical="center" wrapText="1"/>
    </xf>
    <xf numFmtId="44" fontId="1" fillId="0" borderId="3" xfId="0" applyNumberFormat="1" applyFont="1" applyFill="1" applyBorder="1" applyAlignment="1" applyProtection="1">
      <alignment wrapText="1"/>
      <protection locked="0"/>
    </xf>
    <xf numFmtId="44" fontId="10" fillId="0" borderId="3" xfId="0" applyNumberFormat="1" applyFont="1" applyFill="1" applyBorder="1" applyAlignment="1" applyProtection="1">
      <alignment wrapText="1"/>
      <protection locked="0"/>
    </xf>
    <xf numFmtId="44" fontId="23" fillId="0" borderId="3" xfId="0" applyNumberFormat="1" applyFont="1" applyFill="1" applyBorder="1" applyAlignment="1" applyProtection="1">
      <alignment wrapText="1"/>
      <protection locked="0"/>
    </xf>
    <xf numFmtId="44" fontId="9" fillId="2" borderId="3" xfId="0" applyNumberFormat="1" applyFont="1" applyFill="1" applyBorder="1" applyAlignment="1">
      <alignment wrapText="1"/>
    </xf>
    <xf numFmtId="0" fontId="7" fillId="2" borderId="7" xfId="0" applyFont="1" applyFill="1" applyBorder="1" applyAlignment="1">
      <alignment vertical="center" wrapText="1"/>
    </xf>
    <xf numFmtId="0" fontId="7" fillId="2" borderId="7" xfId="0" applyFont="1" applyFill="1" applyBorder="1" applyAlignment="1" applyProtection="1">
      <alignment vertical="center" wrapText="1"/>
      <protection locked="0"/>
    </xf>
    <xf numFmtId="0" fontId="1" fillId="2" borderId="7" xfId="0" applyFont="1" applyFill="1" applyBorder="1" applyAlignment="1">
      <alignment vertical="center" wrapText="1"/>
    </xf>
    <xf numFmtId="0" fontId="2" fillId="2" borderId="19" xfId="0" applyFont="1" applyFill="1" applyBorder="1" applyAlignment="1">
      <alignment wrapText="1"/>
    </xf>
    <xf numFmtId="44" fontId="2" fillId="2" borderId="27" xfId="1" applyFont="1" applyFill="1" applyBorder="1" applyAlignment="1" applyProtection="1">
      <alignment horizontal="center" vertical="center" wrapText="1"/>
      <protection locked="0"/>
    </xf>
    <xf numFmtId="44" fontId="2" fillId="2" borderId="29" xfId="1" applyFont="1" applyFill="1" applyBorder="1" applyAlignment="1" applyProtection="1">
      <alignment horizontal="center" vertical="center" wrapText="1"/>
      <protection locked="0"/>
    </xf>
    <xf numFmtId="0" fontId="2" fillId="2" borderId="52" xfId="0" applyFont="1" applyFill="1" applyBorder="1" applyAlignment="1">
      <alignment horizontal="center" vertical="center" wrapText="1"/>
    </xf>
    <xf numFmtId="44" fontId="1" fillId="2" borderId="10" xfId="0" applyNumberFormat="1" applyFont="1" applyFill="1" applyBorder="1" applyAlignment="1">
      <alignment wrapText="1"/>
    </xf>
    <xf numFmtId="44" fontId="1" fillId="2" borderId="8" xfId="1" applyFont="1" applyFill="1" applyBorder="1" applyAlignment="1">
      <alignment wrapText="1"/>
    </xf>
    <xf numFmtId="44" fontId="1" fillId="2" borderId="12" xfId="0" applyNumberFormat="1" applyFont="1" applyFill="1" applyBorder="1" applyAlignment="1">
      <alignment wrapText="1"/>
    </xf>
    <xf numFmtId="44" fontId="2" fillId="2" borderId="31" xfId="0" applyNumberFormat="1" applyFont="1" applyFill="1" applyBorder="1" applyAlignment="1">
      <alignment wrapText="1"/>
    </xf>
    <xf numFmtId="0" fontId="7" fillId="2" borderId="3" xfId="0" applyFont="1" applyFill="1" applyBorder="1" applyAlignment="1">
      <alignment vertical="center" wrapText="1"/>
    </xf>
    <xf numFmtId="0" fontId="10" fillId="0" borderId="0" xfId="0" applyFont="1" applyFill="1" applyAlignment="1">
      <alignment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44" fontId="10" fillId="0" borderId="38" xfId="1" applyFont="1" applyFill="1" applyBorder="1" applyAlignment="1" applyProtection="1">
      <alignment horizontal="center" vertical="center" wrapText="1"/>
      <protection locked="0"/>
    </xf>
    <xf numFmtId="44" fontId="10" fillId="0" borderId="38" xfId="0" applyNumberFormat="1" applyFont="1" applyFill="1" applyBorder="1" applyAlignment="1" applyProtection="1">
      <alignment wrapText="1"/>
      <protection locked="0"/>
    </xf>
    <xf numFmtId="44" fontId="10" fillId="0" borderId="3" xfId="0" applyNumberFormat="1" applyFont="1" applyBorder="1" applyAlignment="1" applyProtection="1">
      <alignment wrapText="1"/>
      <protection locked="0"/>
    </xf>
    <xf numFmtId="44" fontId="9" fillId="2" borderId="38" xfId="0" applyNumberFormat="1" applyFont="1" applyFill="1" applyBorder="1" applyAlignment="1">
      <alignment wrapText="1"/>
    </xf>
    <xf numFmtId="44" fontId="10" fillId="2" borderId="2" xfId="0" applyNumberFormat="1" applyFont="1" applyFill="1" applyBorder="1" applyAlignment="1">
      <alignment wrapText="1"/>
    </xf>
    <xf numFmtId="44" fontId="10" fillId="2" borderId="3" xfId="0" applyNumberFormat="1" applyFont="1" applyFill="1" applyBorder="1" applyAlignment="1">
      <alignment wrapText="1"/>
    </xf>
    <xf numFmtId="44" fontId="9" fillId="2" borderId="9" xfId="0" applyNumberFormat="1" applyFont="1" applyFill="1" applyBorder="1" applyAlignment="1">
      <alignment wrapText="1"/>
    </xf>
    <xf numFmtId="44" fontId="10" fillId="2" borderId="10" xfId="0" applyNumberFormat="1" applyFont="1" applyFill="1" applyBorder="1" applyAlignment="1">
      <alignment wrapText="1"/>
    </xf>
    <xf numFmtId="44" fontId="10" fillId="2" borderId="38" xfId="0" applyNumberFormat="1" applyFont="1" applyFill="1" applyBorder="1" applyAlignment="1">
      <alignment wrapText="1"/>
    </xf>
    <xf numFmtId="44" fontId="10" fillId="2" borderId="8" xfId="0" applyNumberFormat="1" applyFont="1" applyFill="1" applyBorder="1" applyAlignment="1">
      <alignment wrapText="1"/>
    </xf>
    <xf numFmtId="0" fontId="2" fillId="2" borderId="38" xfId="0" applyFont="1" applyFill="1" applyBorder="1" applyAlignment="1">
      <alignment horizontal="center" vertical="center" wrapText="1"/>
    </xf>
    <xf numFmtId="0" fontId="17" fillId="0" borderId="0" xfId="0" applyFont="1" applyAlignment="1">
      <alignment horizontal="left" vertical="top" wrapText="1"/>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44" fontId="24"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25" fillId="0" borderId="0" xfId="0" applyFont="1" applyAlignment="1">
      <alignment horizontal="left" vertical="top" wrapText="1"/>
    </xf>
    <xf numFmtId="0" fontId="22" fillId="0" borderId="0" xfId="0" applyFont="1" applyAlignment="1">
      <alignment horizontal="left"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1" fillId="0" borderId="48" xfId="0" applyFont="1" applyBorder="1" applyAlignment="1">
      <alignment horizontal="left"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15" borderId="25" xfId="0" applyFont="1" applyFill="1" applyBorder="1" applyAlignment="1">
      <alignment horizontal="center" wrapText="1"/>
    </xf>
    <xf numFmtId="0" fontId="2" fillId="15" borderId="26" xfId="0" applyFont="1" applyFill="1" applyBorder="1" applyAlignment="1">
      <alignment horizontal="center" wrapText="1"/>
    </xf>
    <xf numFmtId="0" fontId="2" fillId="15" borderId="21"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election activeCell="B3" sqref="B3"/>
    </sheetView>
  </sheetViews>
  <sheetFormatPr defaultColWidth="8.6328125" defaultRowHeight="14.5" x14ac:dyDescent="0.35"/>
  <cols>
    <col min="2" max="2" width="133.453125" customWidth="1"/>
  </cols>
  <sheetData>
    <row r="2" spans="2:5" ht="36.75" customHeight="1" thickBot="1" x14ac:dyDescent="0.4">
      <c r="B2" s="294" t="s">
        <v>0</v>
      </c>
      <c r="C2" s="294"/>
      <c r="D2" s="294"/>
      <c r="E2" s="294"/>
    </row>
    <row r="3" spans="2:5" ht="361.5" customHeight="1" thickBot="1" x14ac:dyDescent="0.4">
      <c r="B3" s="141"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3:V273"/>
  <sheetViews>
    <sheetView showGridLines="0" showZeros="0" tabSelected="1" topLeftCell="G188" zoomScale="70" zoomScaleNormal="70" workbookViewId="0">
      <selection activeCell="V177" sqref="V177"/>
    </sheetView>
  </sheetViews>
  <sheetFormatPr defaultColWidth="9.36328125" defaultRowHeight="14.5" x14ac:dyDescent="0.35"/>
  <cols>
    <col min="1" max="1" width="4.36328125" style="22" customWidth="1"/>
    <col min="2" max="2" width="18.453125" style="22" customWidth="1"/>
    <col min="3" max="3" width="43.6328125" style="22" customWidth="1"/>
    <col min="4" max="6" width="18.453125" style="22" customWidth="1"/>
    <col min="7" max="8" width="17.90625" style="22" customWidth="1"/>
    <col min="9" max="9" width="16.81640625" style="119" customWidth="1"/>
    <col min="10" max="10" width="38.453125" style="125" customWidth="1"/>
    <col min="11" max="11" width="30.36328125" style="22" customWidth="1"/>
    <col min="12" max="12" width="18.6328125" style="22" customWidth="1"/>
    <col min="13" max="13" width="27.453125" style="22" customWidth="1"/>
    <col min="14" max="14" width="34.453125" style="22" customWidth="1"/>
    <col min="15" max="15" width="26.453125" style="22" customWidth="1"/>
    <col min="16" max="16" width="22.453125" style="22" customWidth="1"/>
    <col min="17" max="17" width="29.6328125" style="22" customWidth="1"/>
    <col min="18" max="18" width="23.453125" style="22" customWidth="1"/>
    <col min="19" max="19" width="18.453125" style="22" customWidth="1"/>
    <col min="20" max="20" width="17.453125" style="22" customWidth="1"/>
    <col min="21" max="21" width="33.08984375" style="22" customWidth="1"/>
    <col min="22" max="22" width="22.90625" style="22" customWidth="1"/>
    <col min="23" max="16384" width="9.36328125" style="22"/>
  </cols>
  <sheetData>
    <row r="3" spans="2:22" ht="21" x14ac:dyDescent="0.5">
      <c r="B3" s="228"/>
      <c r="C3" s="232" t="s">
        <v>628</v>
      </c>
      <c r="D3" s="228"/>
      <c r="E3" s="228"/>
      <c r="F3" s="228"/>
      <c r="G3" s="228"/>
      <c r="H3" s="228"/>
      <c r="I3" s="229"/>
      <c r="J3" s="229"/>
      <c r="K3" s="228"/>
      <c r="L3" s="228"/>
      <c r="M3" s="231"/>
      <c r="N3" s="231"/>
      <c r="O3" s="231"/>
      <c r="P3" s="231"/>
      <c r="Q3" s="231" t="s">
        <v>629</v>
      </c>
      <c r="R3" s="231"/>
      <c r="S3" s="231"/>
      <c r="T3" s="231"/>
      <c r="U3" s="231"/>
      <c r="V3" s="231"/>
    </row>
    <row r="4" spans="2:22" ht="29.25" customHeight="1" x14ac:dyDescent="1">
      <c r="B4" s="302" t="s">
        <v>2</v>
      </c>
      <c r="C4" s="302"/>
      <c r="D4" s="302"/>
      <c r="E4" s="302"/>
      <c r="F4" s="224"/>
      <c r="G4" s="224"/>
      <c r="H4" s="225"/>
      <c r="I4" s="226"/>
      <c r="J4" s="227"/>
      <c r="K4" s="225"/>
      <c r="L4" s="228"/>
    </row>
    <row r="5" spans="2:22" ht="24" customHeight="1" x14ac:dyDescent="0.6">
      <c r="B5" s="303" t="s">
        <v>73</v>
      </c>
      <c r="C5" s="303"/>
      <c r="D5" s="303"/>
      <c r="E5" s="303"/>
      <c r="F5" s="303"/>
      <c r="G5" s="303"/>
      <c r="H5" s="303"/>
      <c r="I5" s="126"/>
      <c r="J5" s="146"/>
      <c r="L5" s="238"/>
    </row>
    <row r="6" spans="2:22" ht="6.75" customHeight="1" x14ac:dyDescent="0.35">
      <c r="D6" s="24"/>
      <c r="E6" s="24"/>
      <c r="F6" s="24"/>
      <c r="G6" s="24"/>
      <c r="I6" s="125"/>
      <c r="K6" s="23"/>
      <c r="L6" s="238"/>
    </row>
    <row r="7" spans="2:22" ht="150" customHeight="1" x14ac:dyDescent="0.35">
      <c r="B7" s="13" t="s">
        <v>74</v>
      </c>
      <c r="C7" s="13" t="s">
        <v>75</v>
      </c>
      <c r="D7" s="142" t="s">
        <v>591</v>
      </c>
      <c r="E7" s="142" t="s">
        <v>592</v>
      </c>
      <c r="F7" s="142" t="s">
        <v>593</v>
      </c>
      <c r="G7" s="13" t="s">
        <v>4</v>
      </c>
      <c r="H7" s="13" t="s">
        <v>76</v>
      </c>
      <c r="I7" s="13" t="s">
        <v>77</v>
      </c>
      <c r="J7" s="150" t="s">
        <v>78</v>
      </c>
      <c r="K7" s="13" t="s">
        <v>79</v>
      </c>
      <c r="L7" s="239"/>
      <c r="M7" s="13" t="s">
        <v>74</v>
      </c>
      <c r="N7" s="13" t="s">
        <v>75</v>
      </c>
      <c r="O7" s="142" t="s">
        <v>591</v>
      </c>
      <c r="P7" s="142" t="s">
        <v>592</v>
      </c>
      <c r="Q7" s="142" t="s">
        <v>593</v>
      </c>
      <c r="R7" s="13" t="s">
        <v>4</v>
      </c>
      <c r="S7" s="13" t="s">
        <v>76</v>
      </c>
      <c r="T7" s="13" t="s">
        <v>77</v>
      </c>
      <c r="U7" s="150" t="s">
        <v>78</v>
      </c>
      <c r="V7" s="13" t="s">
        <v>79</v>
      </c>
    </row>
    <row r="8" spans="2:22" ht="30.9" customHeight="1" x14ac:dyDescent="0.35">
      <c r="B8" s="72" t="s">
        <v>80</v>
      </c>
      <c r="C8" s="301" t="s">
        <v>598</v>
      </c>
      <c r="D8" s="301"/>
      <c r="E8" s="301"/>
      <c r="F8" s="301"/>
      <c r="G8" s="301"/>
      <c r="H8" s="301"/>
      <c r="I8" s="296"/>
      <c r="J8" s="296"/>
      <c r="K8" s="301"/>
      <c r="L8" s="240"/>
      <c r="M8" s="72" t="s">
        <v>80</v>
      </c>
      <c r="N8" s="301" t="s">
        <v>598</v>
      </c>
      <c r="O8" s="301"/>
      <c r="P8" s="301"/>
      <c r="Q8" s="301"/>
      <c r="R8" s="301"/>
      <c r="S8" s="301"/>
      <c r="T8" s="296"/>
      <c r="U8" s="296"/>
      <c r="V8" s="301"/>
    </row>
    <row r="9" spans="2:22" ht="30.9" customHeight="1" x14ac:dyDescent="0.35">
      <c r="B9" s="72" t="s">
        <v>81</v>
      </c>
      <c r="C9" s="301" t="s">
        <v>599</v>
      </c>
      <c r="D9" s="301"/>
      <c r="E9" s="301"/>
      <c r="F9" s="301"/>
      <c r="G9" s="301"/>
      <c r="H9" s="301"/>
      <c r="I9" s="296"/>
      <c r="J9" s="296"/>
      <c r="K9" s="301"/>
      <c r="L9" s="241"/>
      <c r="M9" s="72" t="s">
        <v>81</v>
      </c>
      <c r="N9" s="301" t="s">
        <v>599</v>
      </c>
      <c r="O9" s="301"/>
      <c r="P9" s="301"/>
      <c r="Q9" s="301"/>
      <c r="R9" s="301"/>
      <c r="S9" s="301"/>
      <c r="T9" s="296"/>
      <c r="U9" s="296"/>
      <c r="V9" s="301"/>
    </row>
    <row r="10" spans="2:22" ht="125.4" customHeight="1" x14ac:dyDescent="0.35">
      <c r="B10" s="151" t="s">
        <v>82</v>
      </c>
      <c r="C10" s="152" t="s">
        <v>600</v>
      </c>
      <c r="D10" s="153">
        <v>434000</v>
      </c>
      <c r="E10" s="153"/>
      <c r="F10" s="153">
        <v>0</v>
      </c>
      <c r="G10" s="154">
        <f>SUM(D10:F10)</f>
        <v>434000</v>
      </c>
      <c r="H10" s="155">
        <v>0.25</v>
      </c>
      <c r="I10" s="223">
        <v>143886.99</v>
      </c>
      <c r="J10" s="156"/>
      <c r="K10" s="157"/>
      <c r="L10" s="242"/>
      <c r="M10" s="151" t="s">
        <v>82</v>
      </c>
      <c r="N10" s="152" t="s">
        <v>600</v>
      </c>
      <c r="O10" s="233">
        <v>300000</v>
      </c>
      <c r="P10" s="153"/>
      <c r="Q10" s="153">
        <v>0</v>
      </c>
      <c r="R10" s="154">
        <f>SUM(O10:Q10)</f>
        <v>300000</v>
      </c>
      <c r="S10" s="155">
        <v>0.25</v>
      </c>
      <c r="T10" s="153"/>
      <c r="U10" s="156"/>
      <c r="V10" s="250" t="s">
        <v>638</v>
      </c>
    </row>
    <row r="11" spans="2:22" ht="110.4" customHeight="1" x14ac:dyDescent="0.35">
      <c r="B11" s="151" t="s">
        <v>83</v>
      </c>
      <c r="C11" s="152" t="s">
        <v>594</v>
      </c>
      <c r="D11" s="153">
        <v>800000</v>
      </c>
      <c r="E11" s="153"/>
      <c r="F11" s="153">
        <v>0</v>
      </c>
      <c r="G11" s="154">
        <f t="shared" ref="G11:G17" si="0">SUM(D11:F11)</f>
        <v>800000</v>
      </c>
      <c r="H11" s="155">
        <v>0.25</v>
      </c>
      <c r="I11" s="223">
        <v>502564.42</v>
      </c>
      <c r="J11" s="156" t="s">
        <v>617</v>
      </c>
      <c r="K11" s="157"/>
      <c r="L11" s="242"/>
      <c r="M11" s="151" t="s">
        <v>83</v>
      </c>
      <c r="N11" s="152" t="s">
        <v>594</v>
      </c>
      <c r="O11" s="153">
        <v>800000</v>
      </c>
      <c r="P11" s="153"/>
      <c r="Q11" s="153">
        <v>0</v>
      </c>
      <c r="R11" s="154">
        <f t="shared" ref="R11:R17" si="1">SUM(O11:Q11)</f>
        <v>800000</v>
      </c>
      <c r="S11" s="155">
        <v>0.25</v>
      </c>
      <c r="T11" s="153"/>
      <c r="U11" s="156" t="s">
        <v>617</v>
      </c>
      <c r="V11" s="157"/>
    </row>
    <row r="12" spans="2:22" ht="79.75" customHeight="1" x14ac:dyDescent="0.35">
      <c r="B12" s="151" t="s">
        <v>84</v>
      </c>
      <c r="C12" s="152" t="s">
        <v>601</v>
      </c>
      <c r="D12" s="153">
        <v>200000</v>
      </c>
      <c r="E12" s="153">
        <v>140000</v>
      </c>
      <c r="F12" s="153">
        <v>160000</v>
      </c>
      <c r="G12" s="154">
        <f t="shared" si="0"/>
        <v>500000</v>
      </c>
      <c r="H12" s="155">
        <v>0.26</v>
      </c>
      <c r="I12" s="153">
        <v>40363.65</v>
      </c>
      <c r="J12" s="221" t="s">
        <v>616</v>
      </c>
      <c r="K12" s="157"/>
      <c r="L12" s="242"/>
      <c r="M12" s="151" t="s">
        <v>84</v>
      </c>
      <c r="N12" s="152" t="s">
        <v>601</v>
      </c>
      <c r="O12" s="153">
        <v>200000</v>
      </c>
      <c r="P12" s="153">
        <v>140000</v>
      </c>
      <c r="Q12" s="153">
        <v>160000</v>
      </c>
      <c r="R12" s="154">
        <f t="shared" si="1"/>
        <v>500000</v>
      </c>
      <c r="S12" s="155">
        <v>0.26</v>
      </c>
      <c r="T12" s="153"/>
      <c r="U12" s="221" t="s">
        <v>616</v>
      </c>
      <c r="V12" s="157"/>
    </row>
    <row r="13" spans="2:22" ht="6.65" hidden="1" customHeight="1" x14ac:dyDescent="0.35">
      <c r="B13" s="151" t="s">
        <v>85</v>
      </c>
      <c r="C13" s="152"/>
      <c r="D13" s="153"/>
      <c r="E13" s="153"/>
      <c r="F13" s="153">
        <v>0</v>
      </c>
      <c r="G13" s="154">
        <f t="shared" si="0"/>
        <v>0</v>
      </c>
      <c r="H13" s="155"/>
      <c r="I13" s="153"/>
      <c r="J13" s="156"/>
      <c r="K13" s="157"/>
      <c r="L13" s="242"/>
      <c r="M13" s="151" t="s">
        <v>85</v>
      </c>
      <c r="N13" s="152"/>
      <c r="O13" s="153"/>
      <c r="P13" s="153"/>
      <c r="Q13" s="153">
        <v>0</v>
      </c>
      <c r="R13" s="154">
        <f t="shared" si="1"/>
        <v>0</v>
      </c>
      <c r="S13" s="155"/>
      <c r="T13" s="153"/>
      <c r="U13" s="156"/>
      <c r="V13" s="157"/>
    </row>
    <row r="14" spans="2:22" ht="6.65" hidden="1" customHeight="1" x14ac:dyDescent="0.35">
      <c r="B14" s="151" t="s">
        <v>86</v>
      </c>
      <c r="C14" s="152"/>
      <c r="D14" s="153"/>
      <c r="E14" s="153"/>
      <c r="F14" s="153"/>
      <c r="G14" s="154">
        <f t="shared" si="0"/>
        <v>0</v>
      </c>
      <c r="H14" s="155"/>
      <c r="I14" s="153"/>
      <c r="J14" s="156"/>
      <c r="K14" s="157"/>
      <c r="L14" s="242"/>
      <c r="M14" s="151" t="s">
        <v>86</v>
      </c>
      <c r="N14" s="152"/>
      <c r="O14" s="153"/>
      <c r="P14" s="153"/>
      <c r="Q14" s="153"/>
      <c r="R14" s="154">
        <f t="shared" si="1"/>
        <v>0</v>
      </c>
      <c r="S14" s="155"/>
      <c r="T14" s="153"/>
      <c r="U14" s="156"/>
      <c r="V14" s="157"/>
    </row>
    <row r="15" spans="2:22" ht="6.65" hidden="1" customHeight="1" x14ac:dyDescent="0.35">
      <c r="B15" s="151" t="s">
        <v>87</v>
      </c>
      <c r="C15" s="152"/>
      <c r="D15" s="153"/>
      <c r="E15" s="153"/>
      <c r="F15" s="153"/>
      <c r="G15" s="154">
        <f t="shared" si="0"/>
        <v>0</v>
      </c>
      <c r="H15" s="155"/>
      <c r="I15" s="153"/>
      <c r="J15" s="156"/>
      <c r="K15" s="157"/>
      <c r="L15" s="242"/>
      <c r="M15" s="151" t="s">
        <v>87</v>
      </c>
      <c r="N15" s="152"/>
      <c r="O15" s="153"/>
      <c r="P15" s="153"/>
      <c r="Q15" s="153"/>
      <c r="R15" s="154">
        <f t="shared" si="1"/>
        <v>0</v>
      </c>
      <c r="S15" s="155"/>
      <c r="T15" s="153"/>
      <c r="U15" s="156"/>
      <c r="V15" s="157"/>
    </row>
    <row r="16" spans="2:22" ht="6.65" hidden="1" customHeight="1" x14ac:dyDescent="0.35">
      <c r="B16" s="151" t="s">
        <v>88</v>
      </c>
      <c r="C16" s="158"/>
      <c r="D16" s="159"/>
      <c r="E16" s="159"/>
      <c r="F16" s="159"/>
      <c r="G16" s="154">
        <f t="shared" si="0"/>
        <v>0</v>
      </c>
      <c r="H16" s="160"/>
      <c r="I16" s="159"/>
      <c r="J16" s="156"/>
      <c r="K16" s="161"/>
      <c r="L16" s="242"/>
      <c r="M16" s="151" t="s">
        <v>88</v>
      </c>
      <c r="N16" s="158"/>
      <c r="O16" s="159"/>
      <c r="P16" s="159"/>
      <c r="Q16" s="159"/>
      <c r="R16" s="154">
        <f t="shared" si="1"/>
        <v>0</v>
      </c>
      <c r="S16" s="160"/>
      <c r="T16" s="159"/>
      <c r="U16" s="156"/>
      <c r="V16" s="161"/>
    </row>
    <row r="17" spans="1:22" ht="15.75" customHeight="1" x14ac:dyDescent="0.35">
      <c r="A17" s="23"/>
      <c r="B17" s="151" t="s">
        <v>89</v>
      </c>
      <c r="C17" s="158"/>
      <c r="D17" s="159"/>
      <c r="E17" s="159"/>
      <c r="F17" s="159"/>
      <c r="G17" s="154">
        <f t="shared" si="0"/>
        <v>0</v>
      </c>
      <c r="H17" s="160"/>
      <c r="I17" s="159"/>
      <c r="J17" s="156"/>
      <c r="K17" s="161"/>
      <c r="L17" s="238"/>
      <c r="M17" s="151" t="s">
        <v>89</v>
      </c>
      <c r="N17" s="158"/>
      <c r="O17" s="159"/>
      <c r="P17" s="159"/>
      <c r="Q17" s="159"/>
      <c r="R17" s="154">
        <f t="shared" si="1"/>
        <v>0</v>
      </c>
      <c r="S17" s="160"/>
      <c r="T17" s="159"/>
      <c r="U17" s="156"/>
      <c r="V17" s="161"/>
    </row>
    <row r="18" spans="1:22" ht="22.25" customHeight="1" x14ac:dyDescent="0.35">
      <c r="A18" s="23"/>
      <c r="C18" s="73" t="s">
        <v>90</v>
      </c>
      <c r="D18" s="8">
        <f>SUM(D10:D17)</f>
        <v>1434000</v>
      </c>
      <c r="E18" s="8">
        <f>SUM(E10:E17)</f>
        <v>140000</v>
      </c>
      <c r="F18" s="8">
        <f>SUM(F10:F17)</f>
        <v>160000</v>
      </c>
      <c r="G18" s="8">
        <f>SUM(G10:G17)</f>
        <v>1734000</v>
      </c>
      <c r="H18" s="8">
        <f>(H10*G10)+(H11*G11)+(H12*G12)+(H13*G13)+(H14*G14)+(H15*G15)+(H16*G16)+(H17*G17)</f>
        <v>438500</v>
      </c>
      <c r="I18" s="8">
        <f>SUM(I10:I17)</f>
        <v>686815.05999999994</v>
      </c>
      <c r="J18" s="147"/>
      <c r="K18" s="161"/>
      <c r="L18" s="243"/>
      <c r="N18" s="73" t="s">
        <v>90</v>
      </c>
      <c r="O18" s="8">
        <f>SUM(O10:O17)</f>
        <v>1300000</v>
      </c>
      <c r="P18" s="8">
        <f>SUM(P10:P17)</f>
        <v>140000</v>
      </c>
      <c r="Q18" s="8">
        <f>SUM(Q10:Q17)</f>
        <v>160000</v>
      </c>
      <c r="R18" s="8">
        <f>SUM(R10:R17)</f>
        <v>1600000</v>
      </c>
      <c r="S18" s="8">
        <f>(S10*R10)+(S11*R11)+(S12*R12)+(S13*R13)+(S14*R14)+(S15*R15)+(S16*R16)+(S17*R17)</f>
        <v>405000</v>
      </c>
      <c r="T18" s="8">
        <f>SUM(T10:T17)</f>
        <v>0</v>
      </c>
      <c r="U18" s="147"/>
      <c r="V18" s="161"/>
    </row>
    <row r="19" spans="1:22" ht="6.65" hidden="1" customHeight="1" x14ac:dyDescent="0.35">
      <c r="A19" s="23"/>
      <c r="B19" s="72" t="s">
        <v>91</v>
      </c>
      <c r="C19" s="297"/>
      <c r="D19" s="297"/>
      <c r="E19" s="297"/>
      <c r="F19" s="297"/>
      <c r="G19" s="297"/>
      <c r="H19" s="297"/>
      <c r="I19" s="298"/>
      <c r="J19" s="298"/>
      <c r="K19" s="297"/>
      <c r="L19" s="241"/>
      <c r="M19" s="72" t="s">
        <v>91</v>
      </c>
      <c r="N19" s="297"/>
      <c r="O19" s="297"/>
      <c r="P19" s="297"/>
      <c r="Q19" s="297"/>
      <c r="R19" s="297"/>
      <c r="S19" s="297"/>
      <c r="T19" s="298"/>
      <c r="U19" s="298"/>
      <c r="V19" s="297"/>
    </row>
    <row r="20" spans="1:22" ht="6.65" hidden="1" customHeight="1" x14ac:dyDescent="0.35">
      <c r="A20" s="23"/>
      <c r="B20" s="151" t="s">
        <v>92</v>
      </c>
      <c r="C20" s="152"/>
      <c r="D20" s="153"/>
      <c r="E20" s="153"/>
      <c r="F20" s="153"/>
      <c r="G20" s="154">
        <f>SUM(D20:F20)</f>
        <v>0</v>
      </c>
      <c r="H20" s="155"/>
      <c r="I20" s="153"/>
      <c r="J20" s="156"/>
      <c r="K20" s="157"/>
      <c r="L20" s="242"/>
      <c r="M20" s="151" t="s">
        <v>92</v>
      </c>
      <c r="N20" s="152"/>
      <c r="O20" s="153"/>
      <c r="P20" s="153"/>
      <c r="Q20" s="153"/>
      <c r="R20" s="154">
        <f>SUM(O20:Q20)</f>
        <v>0</v>
      </c>
      <c r="S20" s="155"/>
      <c r="T20" s="153"/>
      <c r="U20" s="156"/>
      <c r="V20" s="157"/>
    </row>
    <row r="21" spans="1:22" ht="6.65" hidden="1" customHeight="1" x14ac:dyDescent="0.35">
      <c r="A21" s="23"/>
      <c r="B21" s="151" t="s">
        <v>93</v>
      </c>
      <c r="C21" s="152"/>
      <c r="D21" s="153"/>
      <c r="E21" s="153"/>
      <c r="F21" s="153"/>
      <c r="G21" s="154">
        <f t="shared" ref="G21:G27" si="2">SUM(D21:F21)</f>
        <v>0</v>
      </c>
      <c r="H21" s="155"/>
      <c r="I21" s="153"/>
      <c r="J21" s="156"/>
      <c r="K21" s="157"/>
      <c r="L21" s="242"/>
      <c r="M21" s="151" t="s">
        <v>93</v>
      </c>
      <c r="N21" s="152"/>
      <c r="O21" s="153"/>
      <c r="P21" s="153"/>
      <c r="Q21" s="153"/>
      <c r="R21" s="154">
        <f t="shared" ref="R21:R27" si="3">SUM(O21:Q21)</f>
        <v>0</v>
      </c>
      <c r="S21" s="155"/>
      <c r="T21" s="153"/>
      <c r="U21" s="156"/>
      <c r="V21" s="157"/>
    </row>
    <row r="22" spans="1:22" ht="6.65" hidden="1" customHeight="1" x14ac:dyDescent="0.35">
      <c r="A22" s="23"/>
      <c r="B22" s="151" t="s">
        <v>94</v>
      </c>
      <c r="C22" s="152"/>
      <c r="D22" s="153"/>
      <c r="E22" s="153"/>
      <c r="F22" s="153"/>
      <c r="G22" s="154">
        <f t="shared" si="2"/>
        <v>0</v>
      </c>
      <c r="H22" s="155"/>
      <c r="I22" s="153"/>
      <c r="J22" s="156"/>
      <c r="K22" s="157"/>
      <c r="L22" s="242"/>
      <c r="M22" s="151" t="s">
        <v>94</v>
      </c>
      <c r="N22" s="152"/>
      <c r="O22" s="153"/>
      <c r="P22" s="153"/>
      <c r="Q22" s="153"/>
      <c r="R22" s="154">
        <f t="shared" si="3"/>
        <v>0</v>
      </c>
      <c r="S22" s="155"/>
      <c r="T22" s="153"/>
      <c r="U22" s="156"/>
      <c r="V22" s="157"/>
    </row>
    <row r="23" spans="1:22" ht="5" hidden="1" customHeight="1" x14ac:dyDescent="0.35">
      <c r="A23" s="23"/>
      <c r="B23" s="151" t="s">
        <v>95</v>
      </c>
      <c r="C23" s="152"/>
      <c r="D23" s="153"/>
      <c r="E23" s="153"/>
      <c r="F23" s="153"/>
      <c r="G23" s="154">
        <f t="shared" si="2"/>
        <v>0</v>
      </c>
      <c r="H23" s="155"/>
      <c r="I23" s="153"/>
      <c r="J23" s="156"/>
      <c r="K23" s="157"/>
      <c r="L23" s="242"/>
      <c r="M23" s="151" t="s">
        <v>95</v>
      </c>
      <c r="N23" s="152"/>
      <c r="O23" s="153"/>
      <c r="P23" s="153"/>
      <c r="Q23" s="153"/>
      <c r="R23" s="154">
        <f t="shared" si="3"/>
        <v>0</v>
      </c>
      <c r="S23" s="155"/>
      <c r="T23" s="153"/>
      <c r="U23" s="156"/>
      <c r="V23" s="157"/>
    </row>
    <row r="24" spans="1:22" ht="5" hidden="1" customHeight="1" x14ac:dyDescent="0.35">
      <c r="A24" s="23"/>
      <c r="B24" s="151" t="s">
        <v>96</v>
      </c>
      <c r="C24" s="152"/>
      <c r="D24" s="153"/>
      <c r="E24" s="153"/>
      <c r="F24" s="153"/>
      <c r="G24" s="154">
        <f t="shared" si="2"/>
        <v>0</v>
      </c>
      <c r="H24" s="155"/>
      <c r="I24" s="153"/>
      <c r="J24" s="156"/>
      <c r="K24" s="157"/>
      <c r="L24" s="242"/>
      <c r="M24" s="151" t="s">
        <v>96</v>
      </c>
      <c r="N24" s="152"/>
      <c r="O24" s="153"/>
      <c r="P24" s="153"/>
      <c r="Q24" s="153"/>
      <c r="R24" s="154">
        <f t="shared" si="3"/>
        <v>0</v>
      </c>
      <c r="S24" s="155"/>
      <c r="T24" s="153"/>
      <c r="U24" s="156"/>
      <c r="V24" s="157"/>
    </row>
    <row r="25" spans="1:22" ht="5" hidden="1" customHeight="1" x14ac:dyDescent="0.35">
      <c r="A25" s="23"/>
      <c r="B25" s="151" t="s">
        <v>97</v>
      </c>
      <c r="C25" s="152"/>
      <c r="D25" s="153"/>
      <c r="E25" s="153"/>
      <c r="F25" s="153"/>
      <c r="G25" s="154">
        <f t="shared" si="2"/>
        <v>0</v>
      </c>
      <c r="H25" s="155"/>
      <c r="I25" s="153"/>
      <c r="J25" s="156"/>
      <c r="K25" s="157"/>
      <c r="L25" s="242"/>
      <c r="M25" s="151" t="s">
        <v>97</v>
      </c>
      <c r="N25" s="152"/>
      <c r="O25" s="153"/>
      <c r="P25" s="153"/>
      <c r="Q25" s="153"/>
      <c r="R25" s="154">
        <f t="shared" si="3"/>
        <v>0</v>
      </c>
      <c r="S25" s="155"/>
      <c r="T25" s="153"/>
      <c r="U25" s="156"/>
      <c r="V25" s="157"/>
    </row>
    <row r="26" spans="1:22" ht="5" hidden="1" customHeight="1" x14ac:dyDescent="0.35">
      <c r="A26" s="23"/>
      <c r="B26" s="151" t="s">
        <v>98</v>
      </c>
      <c r="C26" s="158"/>
      <c r="D26" s="159"/>
      <c r="E26" s="159"/>
      <c r="F26" s="159"/>
      <c r="G26" s="154">
        <f t="shared" si="2"/>
        <v>0</v>
      </c>
      <c r="H26" s="160"/>
      <c r="I26" s="159"/>
      <c r="J26" s="156"/>
      <c r="K26" s="161"/>
      <c r="L26" s="242"/>
      <c r="M26" s="151" t="s">
        <v>98</v>
      </c>
      <c r="N26" s="158"/>
      <c r="O26" s="159"/>
      <c r="P26" s="159"/>
      <c r="Q26" s="159"/>
      <c r="R26" s="154">
        <f t="shared" si="3"/>
        <v>0</v>
      </c>
      <c r="S26" s="160"/>
      <c r="T26" s="159"/>
      <c r="U26" s="156"/>
      <c r="V26" s="161"/>
    </row>
    <row r="27" spans="1:22" ht="5" hidden="1" customHeight="1" x14ac:dyDescent="0.35">
      <c r="A27" s="23"/>
      <c r="B27" s="151" t="s">
        <v>99</v>
      </c>
      <c r="C27" s="158"/>
      <c r="D27" s="159"/>
      <c r="E27" s="159"/>
      <c r="F27" s="159"/>
      <c r="G27" s="154">
        <f t="shared" si="2"/>
        <v>0</v>
      </c>
      <c r="H27" s="160"/>
      <c r="I27" s="159"/>
      <c r="J27" s="156"/>
      <c r="K27" s="161"/>
      <c r="L27" s="242"/>
      <c r="M27" s="151" t="s">
        <v>99</v>
      </c>
      <c r="N27" s="158"/>
      <c r="O27" s="159"/>
      <c r="P27" s="159"/>
      <c r="Q27" s="159"/>
      <c r="R27" s="154">
        <f t="shared" si="3"/>
        <v>0</v>
      </c>
      <c r="S27" s="160"/>
      <c r="T27" s="159"/>
      <c r="U27" s="156"/>
      <c r="V27" s="161"/>
    </row>
    <row r="28" spans="1:22" ht="5" hidden="1" customHeight="1" x14ac:dyDescent="0.35">
      <c r="A28" s="23"/>
      <c r="C28" s="73" t="s">
        <v>90</v>
      </c>
      <c r="D28" s="11">
        <f>SUM(D20:D27)</f>
        <v>0</v>
      </c>
      <c r="E28" s="11">
        <f>SUM(E20:E27)</f>
        <v>0</v>
      </c>
      <c r="F28" s="11">
        <f>SUM(F20:F27)</f>
        <v>0</v>
      </c>
      <c r="G28" s="11">
        <f>SUM(G20:G27)</f>
        <v>0</v>
      </c>
      <c r="H28" s="8">
        <f>(H20*G20)+(H21*G21)+(H22*G22)+(H23*G23)+(H24*G24)+(H25*G25)+(H26*G26)+(H27*G27)</f>
        <v>0</v>
      </c>
      <c r="I28" s="8">
        <f>SUM(I20:I27)</f>
        <v>0</v>
      </c>
      <c r="J28" s="147"/>
      <c r="K28" s="161"/>
      <c r="L28" s="243"/>
      <c r="N28" s="73" t="s">
        <v>90</v>
      </c>
      <c r="O28" s="11">
        <f>SUM(O20:O27)</f>
        <v>0</v>
      </c>
      <c r="P28" s="11">
        <f>SUM(P20:P27)</f>
        <v>0</v>
      </c>
      <c r="Q28" s="11">
        <f>SUM(Q20:Q27)</f>
        <v>0</v>
      </c>
      <c r="R28" s="11">
        <f>SUM(R20:R27)</f>
        <v>0</v>
      </c>
      <c r="S28" s="8">
        <f>(S20*R20)+(S21*R21)+(S22*R22)+(S23*R23)+(S24*R24)+(S25*R25)+(S26*R26)+(S27*R27)</f>
        <v>0</v>
      </c>
      <c r="T28" s="8">
        <f>SUM(T20:T27)</f>
        <v>0</v>
      </c>
      <c r="U28" s="147"/>
      <c r="V28" s="161"/>
    </row>
    <row r="29" spans="1:22" ht="5" hidden="1" customHeight="1" x14ac:dyDescent="0.35">
      <c r="A29" s="23"/>
      <c r="B29" s="72" t="s">
        <v>100</v>
      </c>
      <c r="C29" s="297"/>
      <c r="D29" s="297"/>
      <c r="E29" s="297"/>
      <c r="F29" s="297"/>
      <c r="G29" s="297"/>
      <c r="H29" s="297"/>
      <c r="I29" s="298"/>
      <c r="J29" s="298"/>
      <c r="K29" s="297"/>
      <c r="L29" s="241"/>
      <c r="M29" s="72" t="s">
        <v>100</v>
      </c>
      <c r="N29" s="297"/>
      <c r="O29" s="297"/>
      <c r="P29" s="297"/>
      <c r="Q29" s="297"/>
      <c r="R29" s="297"/>
      <c r="S29" s="297"/>
      <c r="T29" s="298"/>
      <c r="U29" s="298"/>
      <c r="V29" s="297"/>
    </row>
    <row r="30" spans="1:22" ht="5" hidden="1" customHeight="1" x14ac:dyDescent="0.35">
      <c r="A30" s="23"/>
      <c r="B30" s="151" t="s">
        <v>101</v>
      </c>
      <c r="C30" s="152"/>
      <c r="D30" s="153"/>
      <c r="E30" s="153"/>
      <c r="F30" s="153"/>
      <c r="G30" s="154">
        <f>SUM(D30:F30)</f>
        <v>0</v>
      </c>
      <c r="H30" s="155"/>
      <c r="I30" s="153"/>
      <c r="J30" s="156"/>
      <c r="K30" s="157"/>
      <c r="L30" s="242"/>
      <c r="M30" s="151" t="s">
        <v>101</v>
      </c>
      <c r="N30" s="152"/>
      <c r="O30" s="153"/>
      <c r="P30" s="153"/>
      <c r="Q30" s="153"/>
      <c r="R30" s="154">
        <f>SUM(O30:Q30)</f>
        <v>0</v>
      </c>
      <c r="S30" s="155"/>
      <c r="T30" s="153"/>
      <c r="U30" s="156"/>
      <c r="V30" s="157"/>
    </row>
    <row r="31" spans="1:22" ht="5" hidden="1" customHeight="1" x14ac:dyDescent="0.35">
      <c r="A31" s="23"/>
      <c r="B31" s="151" t="s">
        <v>102</v>
      </c>
      <c r="C31" s="152"/>
      <c r="D31" s="153"/>
      <c r="E31" s="153"/>
      <c r="F31" s="153"/>
      <c r="G31" s="154">
        <f t="shared" ref="G31:G37" si="4">SUM(D31:F31)</f>
        <v>0</v>
      </c>
      <c r="H31" s="155"/>
      <c r="I31" s="153"/>
      <c r="J31" s="156"/>
      <c r="K31" s="157"/>
      <c r="L31" s="242"/>
      <c r="M31" s="151" t="s">
        <v>102</v>
      </c>
      <c r="N31" s="152"/>
      <c r="O31" s="153"/>
      <c r="P31" s="153"/>
      <c r="Q31" s="153"/>
      <c r="R31" s="154">
        <f t="shared" ref="R31:R37" si="5">SUM(O31:Q31)</f>
        <v>0</v>
      </c>
      <c r="S31" s="155"/>
      <c r="T31" s="153"/>
      <c r="U31" s="156"/>
      <c r="V31" s="157"/>
    </row>
    <row r="32" spans="1:22" ht="5" hidden="1" customHeight="1" x14ac:dyDescent="0.35">
      <c r="A32" s="23"/>
      <c r="B32" s="151" t="s">
        <v>103</v>
      </c>
      <c r="C32" s="152"/>
      <c r="D32" s="153"/>
      <c r="E32" s="153"/>
      <c r="F32" s="153"/>
      <c r="G32" s="154">
        <f t="shared" si="4"/>
        <v>0</v>
      </c>
      <c r="H32" s="155"/>
      <c r="I32" s="153"/>
      <c r="J32" s="156"/>
      <c r="K32" s="157"/>
      <c r="L32" s="242"/>
      <c r="M32" s="151" t="s">
        <v>103</v>
      </c>
      <c r="N32" s="152"/>
      <c r="O32" s="153"/>
      <c r="P32" s="153"/>
      <c r="Q32" s="153"/>
      <c r="R32" s="154">
        <f t="shared" si="5"/>
        <v>0</v>
      </c>
      <c r="S32" s="155"/>
      <c r="T32" s="153"/>
      <c r="U32" s="156"/>
      <c r="V32" s="157"/>
    </row>
    <row r="33" spans="1:22" ht="5" hidden="1" customHeight="1" x14ac:dyDescent="0.35">
      <c r="A33" s="23"/>
      <c r="B33" s="151" t="s">
        <v>104</v>
      </c>
      <c r="C33" s="152"/>
      <c r="D33" s="153"/>
      <c r="E33" s="153"/>
      <c r="F33" s="153"/>
      <c r="G33" s="154">
        <f t="shared" si="4"/>
        <v>0</v>
      </c>
      <c r="H33" s="155"/>
      <c r="I33" s="153"/>
      <c r="J33" s="156"/>
      <c r="K33" s="157"/>
      <c r="L33" s="242"/>
      <c r="M33" s="151" t="s">
        <v>104</v>
      </c>
      <c r="N33" s="152"/>
      <c r="O33" s="153"/>
      <c r="P33" s="153"/>
      <c r="Q33" s="153"/>
      <c r="R33" s="154">
        <f t="shared" si="5"/>
        <v>0</v>
      </c>
      <c r="S33" s="155"/>
      <c r="T33" s="153"/>
      <c r="U33" s="156"/>
      <c r="V33" s="157"/>
    </row>
    <row r="34" spans="1:22" s="23" customFormat="1" ht="5" hidden="1" customHeight="1" x14ac:dyDescent="0.35">
      <c r="B34" s="151" t="s">
        <v>105</v>
      </c>
      <c r="C34" s="152"/>
      <c r="D34" s="153"/>
      <c r="E34" s="153"/>
      <c r="F34" s="153"/>
      <c r="G34" s="154">
        <f t="shared" si="4"/>
        <v>0</v>
      </c>
      <c r="H34" s="155"/>
      <c r="I34" s="153"/>
      <c r="J34" s="156"/>
      <c r="K34" s="157"/>
      <c r="L34" s="242"/>
      <c r="M34" s="151" t="s">
        <v>105</v>
      </c>
      <c r="N34" s="152"/>
      <c r="O34" s="153"/>
      <c r="P34" s="153"/>
      <c r="Q34" s="153"/>
      <c r="R34" s="154">
        <f t="shared" si="5"/>
        <v>0</v>
      </c>
      <c r="S34" s="155"/>
      <c r="T34" s="153"/>
      <c r="U34" s="156"/>
      <c r="V34" s="157"/>
    </row>
    <row r="35" spans="1:22" s="23" customFormat="1" ht="5" hidden="1" customHeight="1" x14ac:dyDescent="0.35">
      <c r="B35" s="151" t="s">
        <v>106</v>
      </c>
      <c r="C35" s="152"/>
      <c r="D35" s="153"/>
      <c r="E35" s="153"/>
      <c r="F35" s="153"/>
      <c r="G35" s="154">
        <f t="shared" si="4"/>
        <v>0</v>
      </c>
      <c r="H35" s="155"/>
      <c r="I35" s="153"/>
      <c r="J35" s="156"/>
      <c r="K35" s="157"/>
      <c r="L35" s="242"/>
      <c r="M35" s="151" t="s">
        <v>106</v>
      </c>
      <c r="N35" s="152"/>
      <c r="O35" s="153"/>
      <c r="P35" s="153"/>
      <c r="Q35" s="153"/>
      <c r="R35" s="154">
        <f t="shared" si="5"/>
        <v>0</v>
      </c>
      <c r="S35" s="155"/>
      <c r="T35" s="153"/>
      <c r="U35" s="156"/>
      <c r="V35" s="157"/>
    </row>
    <row r="36" spans="1:22" s="23" customFormat="1" ht="5" hidden="1" customHeight="1" x14ac:dyDescent="0.35">
      <c r="A36" s="22"/>
      <c r="B36" s="151" t="s">
        <v>107</v>
      </c>
      <c r="C36" s="158"/>
      <c r="D36" s="159"/>
      <c r="E36" s="159"/>
      <c r="F36" s="159"/>
      <c r="G36" s="154">
        <f t="shared" si="4"/>
        <v>0</v>
      </c>
      <c r="H36" s="160"/>
      <c r="I36" s="159"/>
      <c r="J36" s="156"/>
      <c r="K36" s="161"/>
      <c r="L36" s="242"/>
      <c r="M36" s="151" t="s">
        <v>107</v>
      </c>
      <c r="N36" s="158"/>
      <c r="O36" s="159"/>
      <c r="P36" s="159"/>
      <c r="Q36" s="159"/>
      <c r="R36" s="154">
        <f t="shared" si="5"/>
        <v>0</v>
      </c>
      <c r="S36" s="160"/>
      <c r="T36" s="159"/>
      <c r="U36" s="156"/>
      <c r="V36" s="161"/>
    </row>
    <row r="37" spans="1:22" ht="5" hidden="1" customHeight="1" x14ac:dyDescent="0.35">
      <c r="B37" s="151" t="s">
        <v>108</v>
      </c>
      <c r="C37" s="158"/>
      <c r="D37" s="159"/>
      <c r="E37" s="159"/>
      <c r="F37" s="159"/>
      <c r="G37" s="154">
        <f t="shared" si="4"/>
        <v>0</v>
      </c>
      <c r="H37" s="160"/>
      <c r="I37" s="159"/>
      <c r="J37" s="156"/>
      <c r="K37" s="161"/>
      <c r="L37" s="242"/>
      <c r="M37" s="151" t="s">
        <v>108</v>
      </c>
      <c r="N37" s="158"/>
      <c r="O37" s="159"/>
      <c r="P37" s="159"/>
      <c r="Q37" s="159"/>
      <c r="R37" s="154">
        <f t="shared" si="5"/>
        <v>0</v>
      </c>
      <c r="S37" s="160"/>
      <c r="T37" s="159"/>
      <c r="U37" s="156"/>
      <c r="V37" s="161"/>
    </row>
    <row r="38" spans="1:22" ht="5" hidden="1" customHeight="1" x14ac:dyDescent="0.35">
      <c r="C38" s="73" t="s">
        <v>90</v>
      </c>
      <c r="D38" s="11">
        <f>SUM(D30:D37)</f>
        <v>0</v>
      </c>
      <c r="E38" s="11">
        <f>SUM(E30:E37)</f>
        <v>0</v>
      </c>
      <c r="F38" s="11">
        <f>SUM(F30:F37)</f>
        <v>0</v>
      </c>
      <c r="G38" s="11">
        <f>SUM(G30:G37)</f>
        <v>0</v>
      </c>
      <c r="H38" s="8">
        <f>(H30*G30)+(H31*G31)+(H32*G32)+(H33*G33)+(H34*G34)+(H35*G35)+(H36*G36)+(H37*G37)</f>
        <v>0</v>
      </c>
      <c r="I38" s="8">
        <f>SUM(I30:I37)</f>
        <v>0</v>
      </c>
      <c r="J38" s="147"/>
      <c r="K38" s="161"/>
      <c r="L38" s="243"/>
      <c r="N38" s="73" t="s">
        <v>90</v>
      </c>
      <c r="O38" s="11">
        <f>SUM(O30:O37)</f>
        <v>0</v>
      </c>
      <c r="P38" s="11">
        <f>SUM(P30:P37)</f>
        <v>0</v>
      </c>
      <c r="Q38" s="11">
        <f>SUM(Q30:Q37)</f>
        <v>0</v>
      </c>
      <c r="R38" s="11">
        <f>SUM(R30:R37)</f>
        <v>0</v>
      </c>
      <c r="S38" s="8">
        <f>(S30*R30)+(S31*R31)+(S32*R32)+(S33*R33)+(S34*R34)+(S35*R35)+(S36*R36)+(S37*R37)</f>
        <v>0</v>
      </c>
      <c r="T38" s="8">
        <f>SUM(T30:T37)</f>
        <v>0</v>
      </c>
      <c r="U38" s="147"/>
      <c r="V38" s="161"/>
    </row>
    <row r="39" spans="1:22" ht="5" hidden="1" customHeight="1" x14ac:dyDescent="0.35">
      <c r="B39" s="72" t="s">
        <v>109</v>
      </c>
      <c r="C39" s="297"/>
      <c r="D39" s="297"/>
      <c r="E39" s="297"/>
      <c r="F39" s="297"/>
      <c r="G39" s="297"/>
      <c r="H39" s="297"/>
      <c r="I39" s="298"/>
      <c r="J39" s="298"/>
      <c r="K39" s="297"/>
      <c r="L39" s="241"/>
      <c r="M39" s="72" t="s">
        <v>109</v>
      </c>
      <c r="N39" s="297"/>
      <c r="O39" s="297"/>
      <c r="P39" s="297"/>
      <c r="Q39" s="297"/>
      <c r="R39" s="297"/>
      <c r="S39" s="297"/>
      <c r="T39" s="298"/>
      <c r="U39" s="298"/>
      <c r="V39" s="297"/>
    </row>
    <row r="40" spans="1:22" ht="5" hidden="1" customHeight="1" x14ac:dyDescent="0.35">
      <c r="B40" s="151" t="s">
        <v>110</v>
      </c>
      <c r="C40" s="152"/>
      <c r="D40" s="153"/>
      <c r="E40" s="153"/>
      <c r="F40" s="153"/>
      <c r="G40" s="154">
        <f>SUM(D40:F40)</f>
        <v>0</v>
      </c>
      <c r="H40" s="155"/>
      <c r="I40" s="153"/>
      <c r="J40" s="156"/>
      <c r="K40" s="157"/>
      <c r="L40" s="242"/>
      <c r="M40" s="151" t="s">
        <v>110</v>
      </c>
      <c r="N40" s="152"/>
      <c r="O40" s="153"/>
      <c r="P40" s="153"/>
      <c r="Q40" s="153"/>
      <c r="R40" s="154">
        <f>SUM(O40:Q40)</f>
        <v>0</v>
      </c>
      <c r="S40" s="155"/>
      <c r="T40" s="153"/>
      <c r="U40" s="156"/>
      <c r="V40" s="157"/>
    </row>
    <row r="41" spans="1:22" ht="5" hidden="1" customHeight="1" x14ac:dyDescent="0.35">
      <c r="B41" s="151" t="s">
        <v>111</v>
      </c>
      <c r="C41" s="152"/>
      <c r="D41" s="153"/>
      <c r="E41" s="153"/>
      <c r="F41" s="153"/>
      <c r="G41" s="154">
        <f t="shared" ref="G41:G47" si="6">SUM(D41:F41)</f>
        <v>0</v>
      </c>
      <c r="H41" s="155"/>
      <c r="I41" s="153"/>
      <c r="J41" s="156"/>
      <c r="K41" s="157"/>
      <c r="L41" s="242"/>
      <c r="M41" s="151" t="s">
        <v>111</v>
      </c>
      <c r="N41" s="152"/>
      <c r="O41" s="153"/>
      <c r="P41" s="153"/>
      <c r="Q41" s="153"/>
      <c r="R41" s="154">
        <f t="shared" ref="R41:R47" si="7">SUM(O41:Q41)</f>
        <v>0</v>
      </c>
      <c r="S41" s="155"/>
      <c r="T41" s="153"/>
      <c r="U41" s="156"/>
      <c r="V41" s="157"/>
    </row>
    <row r="42" spans="1:22" ht="5" hidden="1" customHeight="1" x14ac:dyDescent="0.35">
      <c r="B42" s="151" t="s">
        <v>112</v>
      </c>
      <c r="C42" s="152"/>
      <c r="D42" s="153"/>
      <c r="E42" s="153"/>
      <c r="F42" s="153"/>
      <c r="G42" s="154">
        <f t="shared" si="6"/>
        <v>0</v>
      </c>
      <c r="H42" s="155"/>
      <c r="I42" s="153"/>
      <c r="J42" s="156"/>
      <c r="K42" s="157"/>
      <c r="L42" s="242"/>
      <c r="M42" s="151" t="s">
        <v>112</v>
      </c>
      <c r="N42" s="152"/>
      <c r="O42" s="153"/>
      <c r="P42" s="153"/>
      <c r="Q42" s="153"/>
      <c r="R42" s="154">
        <f t="shared" si="7"/>
        <v>0</v>
      </c>
      <c r="S42" s="155"/>
      <c r="T42" s="153"/>
      <c r="U42" s="156"/>
      <c r="V42" s="157"/>
    </row>
    <row r="43" spans="1:22" ht="5" hidden="1" customHeight="1" x14ac:dyDescent="0.35">
      <c r="B43" s="151" t="s">
        <v>113</v>
      </c>
      <c r="C43" s="152"/>
      <c r="D43" s="153"/>
      <c r="E43" s="153"/>
      <c r="F43" s="153"/>
      <c r="G43" s="154">
        <f t="shared" si="6"/>
        <v>0</v>
      </c>
      <c r="H43" s="155"/>
      <c r="I43" s="153"/>
      <c r="J43" s="156"/>
      <c r="K43" s="157"/>
      <c r="L43" s="242"/>
      <c r="M43" s="151" t="s">
        <v>113</v>
      </c>
      <c r="N43" s="152"/>
      <c r="O43" s="153"/>
      <c r="P43" s="153"/>
      <c r="Q43" s="153"/>
      <c r="R43" s="154">
        <f t="shared" si="7"/>
        <v>0</v>
      </c>
      <c r="S43" s="155"/>
      <c r="T43" s="153"/>
      <c r="U43" s="156"/>
      <c r="V43" s="157"/>
    </row>
    <row r="44" spans="1:22" ht="5" hidden="1" customHeight="1" x14ac:dyDescent="0.35">
      <c r="B44" s="151" t="s">
        <v>114</v>
      </c>
      <c r="C44" s="152"/>
      <c r="D44" s="153"/>
      <c r="E44" s="153"/>
      <c r="F44" s="153"/>
      <c r="G44" s="154">
        <f t="shared" si="6"/>
        <v>0</v>
      </c>
      <c r="H44" s="155"/>
      <c r="I44" s="153"/>
      <c r="J44" s="156"/>
      <c r="K44" s="157"/>
      <c r="L44" s="242"/>
      <c r="M44" s="151" t="s">
        <v>114</v>
      </c>
      <c r="N44" s="152"/>
      <c r="O44" s="153"/>
      <c r="P44" s="153"/>
      <c r="Q44" s="153"/>
      <c r="R44" s="154">
        <f t="shared" si="7"/>
        <v>0</v>
      </c>
      <c r="S44" s="155"/>
      <c r="T44" s="153"/>
      <c r="U44" s="156"/>
      <c r="V44" s="157"/>
    </row>
    <row r="45" spans="1:22" ht="5" hidden="1" customHeight="1" x14ac:dyDescent="0.35">
      <c r="A45" s="23"/>
      <c r="B45" s="151" t="s">
        <v>115</v>
      </c>
      <c r="C45" s="152"/>
      <c r="D45" s="153"/>
      <c r="E45" s="153"/>
      <c r="F45" s="153"/>
      <c r="G45" s="154">
        <f t="shared" si="6"/>
        <v>0</v>
      </c>
      <c r="H45" s="155"/>
      <c r="I45" s="153"/>
      <c r="J45" s="156"/>
      <c r="K45" s="157"/>
      <c r="L45" s="242"/>
      <c r="M45" s="151" t="s">
        <v>115</v>
      </c>
      <c r="N45" s="152"/>
      <c r="O45" s="153"/>
      <c r="P45" s="153"/>
      <c r="Q45" s="153"/>
      <c r="R45" s="154">
        <f t="shared" si="7"/>
        <v>0</v>
      </c>
      <c r="S45" s="155"/>
      <c r="T45" s="153"/>
      <c r="U45" s="156"/>
      <c r="V45" s="157"/>
    </row>
    <row r="46" spans="1:22" s="23" customFormat="1" ht="6" hidden="1" customHeight="1" x14ac:dyDescent="0.35">
      <c r="A46" s="22"/>
      <c r="B46" s="151" t="s">
        <v>116</v>
      </c>
      <c r="C46" s="158"/>
      <c r="D46" s="159"/>
      <c r="E46" s="159"/>
      <c r="F46" s="159"/>
      <c r="G46" s="154">
        <f t="shared" si="6"/>
        <v>0</v>
      </c>
      <c r="H46" s="160"/>
      <c r="I46" s="159"/>
      <c r="J46" s="156"/>
      <c r="K46" s="161"/>
      <c r="L46" s="242"/>
      <c r="M46" s="151" t="s">
        <v>116</v>
      </c>
      <c r="N46" s="158"/>
      <c r="O46" s="159"/>
      <c r="P46" s="159"/>
      <c r="Q46" s="159"/>
      <c r="R46" s="154">
        <f t="shared" si="7"/>
        <v>0</v>
      </c>
      <c r="S46" s="160"/>
      <c r="T46" s="159"/>
      <c r="U46" s="156"/>
      <c r="V46" s="161"/>
    </row>
    <row r="47" spans="1:22" ht="6" hidden="1" customHeight="1" x14ac:dyDescent="0.35">
      <c r="B47" s="151" t="s">
        <v>117</v>
      </c>
      <c r="C47" s="158"/>
      <c r="D47" s="159"/>
      <c r="E47" s="159"/>
      <c r="F47" s="159"/>
      <c r="G47" s="154">
        <f t="shared" si="6"/>
        <v>0</v>
      </c>
      <c r="H47" s="160"/>
      <c r="I47" s="159"/>
      <c r="J47" s="156"/>
      <c r="K47" s="161"/>
      <c r="L47" s="242"/>
      <c r="M47" s="151" t="s">
        <v>117</v>
      </c>
      <c r="N47" s="158"/>
      <c r="O47" s="159"/>
      <c r="P47" s="159"/>
      <c r="Q47" s="159"/>
      <c r="R47" s="154">
        <f t="shared" si="7"/>
        <v>0</v>
      </c>
      <c r="S47" s="160"/>
      <c r="T47" s="159"/>
      <c r="U47" s="156"/>
      <c r="V47" s="161"/>
    </row>
    <row r="48" spans="1:22" ht="6.65" hidden="1" customHeight="1" x14ac:dyDescent="0.35">
      <c r="C48" s="73" t="s">
        <v>90</v>
      </c>
      <c r="D48" s="8">
        <f>SUM(D40:D47)</f>
        <v>0</v>
      </c>
      <c r="E48" s="8">
        <f>SUM(E40:E47)</f>
        <v>0</v>
      </c>
      <c r="F48" s="8">
        <f>SUM(F40:F47)</f>
        <v>0</v>
      </c>
      <c r="G48" s="8">
        <f>SUM(G40:G47)</f>
        <v>0</v>
      </c>
      <c r="H48" s="8">
        <f>(H40*G40)+(H41*G41)+(H42*G42)+(H43*G43)+(H44*G44)+(H45*G45)+(H46*G46)+(H47*G47)</f>
        <v>0</v>
      </c>
      <c r="I48" s="8">
        <f>SUM(I40:I47)</f>
        <v>0</v>
      </c>
      <c r="J48" s="147"/>
      <c r="K48" s="161"/>
      <c r="L48" s="243"/>
      <c r="N48" s="73" t="s">
        <v>90</v>
      </c>
      <c r="O48" s="8">
        <f>SUM(O40:O47)</f>
        <v>0</v>
      </c>
      <c r="P48" s="8">
        <f>SUM(P40:P47)</f>
        <v>0</v>
      </c>
      <c r="Q48" s="8">
        <f>SUM(Q40:Q47)</f>
        <v>0</v>
      </c>
      <c r="R48" s="8">
        <f>SUM(R40:R47)</f>
        <v>0</v>
      </c>
      <c r="S48" s="8">
        <f>(S40*R40)+(S41*R41)+(S42*R42)+(S43*R43)+(S44*R44)+(S45*R45)+(S46*R46)+(S47*R47)</f>
        <v>0</v>
      </c>
      <c r="T48" s="8">
        <f>SUM(T40:T47)</f>
        <v>0</v>
      </c>
      <c r="U48" s="147"/>
      <c r="V48" s="161"/>
    </row>
    <row r="49" spans="1:22" ht="15" customHeight="1" x14ac:dyDescent="0.35">
      <c r="B49" s="162"/>
      <c r="C49" s="163"/>
      <c r="D49" s="164"/>
      <c r="E49" s="164"/>
      <c r="F49" s="164"/>
      <c r="G49" s="164"/>
      <c r="H49" s="164"/>
      <c r="I49" s="164"/>
      <c r="J49" s="165"/>
      <c r="K49" s="164"/>
      <c r="L49" s="242"/>
      <c r="M49" s="162"/>
      <c r="N49" s="163"/>
      <c r="O49" s="164"/>
      <c r="P49" s="164"/>
      <c r="Q49" s="164"/>
      <c r="R49" s="164"/>
      <c r="S49" s="164"/>
      <c r="T49" s="164"/>
      <c r="U49" s="165"/>
      <c r="V49" s="164"/>
    </row>
    <row r="50" spans="1:22" ht="24.65" customHeight="1" x14ac:dyDescent="0.35">
      <c r="B50" s="73" t="s">
        <v>118</v>
      </c>
      <c r="C50" s="295" t="s">
        <v>602</v>
      </c>
      <c r="D50" s="295"/>
      <c r="E50" s="295"/>
      <c r="F50" s="295"/>
      <c r="G50" s="295"/>
      <c r="H50" s="295"/>
      <c r="I50" s="296"/>
      <c r="J50" s="296"/>
      <c r="K50" s="295"/>
      <c r="L50" s="240"/>
      <c r="M50" s="73" t="s">
        <v>118</v>
      </c>
      <c r="N50" s="295" t="s">
        <v>602</v>
      </c>
      <c r="O50" s="295"/>
      <c r="P50" s="295"/>
      <c r="Q50" s="295"/>
      <c r="R50" s="295"/>
      <c r="S50" s="295"/>
      <c r="T50" s="296"/>
      <c r="U50" s="296"/>
      <c r="V50" s="295"/>
    </row>
    <row r="51" spans="1:22" ht="30.9" customHeight="1" x14ac:dyDescent="0.35">
      <c r="B51" s="72" t="s">
        <v>23</v>
      </c>
      <c r="C51" s="295" t="s">
        <v>603</v>
      </c>
      <c r="D51" s="295"/>
      <c r="E51" s="295"/>
      <c r="F51" s="295"/>
      <c r="G51" s="295"/>
      <c r="H51" s="295"/>
      <c r="I51" s="296"/>
      <c r="J51" s="296"/>
      <c r="K51" s="295"/>
      <c r="L51" s="241"/>
      <c r="M51" s="72" t="s">
        <v>23</v>
      </c>
      <c r="N51" s="295" t="s">
        <v>603</v>
      </c>
      <c r="O51" s="295"/>
      <c r="P51" s="295"/>
      <c r="Q51" s="295"/>
      <c r="R51" s="295"/>
      <c r="S51" s="295"/>
      <c r="T51" s="296"/>
      <c r="U51" s="296"/>
      <c r="V51" s="295"/>
    </row>
    <row r="52" spans="1:22" ht="89.75" customHeight="1" x14ac:dyDescent="0.35">
      <c r="B52" s="151" t="s">
        <v>119</v>
      </c>
      <c r="C52" s="152" t="s">
        <v>607</v>
      </c>
      <c r="D52" s="153">
        <v>200000</v>
      </c>
      <c r="E52" s="153">
        <v>80000</v>
      </c>
      <c r="F52" s="204">
        <v>80000</v>
      </c>
      <c r="G52" s="154">
        <f>SUM(D52:F52)</f>
        <v>360000</v>
      </c>
      <c r="H52" s="155">
        <v>0.3</v>
      </c>
      <c r="I52" s="153"/>
      <c r="J52" s="221" t="s">
        <v>618</v>
      </c>
      <c r="K52" s="157"/>
      <c r="L52" s="242"/>
      <c r="M52" s="151" t="s">
        <v>119</v>
      </c>
      <c r="N52" s="152" t="s">
        <v>607</v>
      </c>
      <c r="O52" s="153">
        <v>200000</v>
      </c>
      <c r="P52" s="153">
        <v>80000</v>
      </c>
      <c r="Q52" s="204">
        <v>80000</v>
      </c>
      <c r="R52" s="154">
        <f>SUM(O52:Q52)</f>
        <v>360000</v>
      </c>
      <c r="S52" s="155">
        <v>0.3</v>
      </c>
      <c r="T52" s="153"/>
      <c r="U52" s="221" t="s">
        <v>618</v>
      </c>
      <c r="V52" s="157"/>
    </row>
    <row r="53" spans="1:22" ht="65.75" customHeight="1" x14ac:dyDescent="0.35">
      <c r="B53" s="151" t="s">
        <v>120</v>
      </c>
      <c r="C53" s="152" t="s">
        <v>608</v>
      </c>
      <c r="D53" s="153">
        <v>60000</v>
      </c>
      <c r="E53" s="153">
        <v>50000</v>
      </c>
      <c r="F53" s="153">
        <v>40000</v>
      </c>
      <c r="G53" s="154">
        <f>SUM(D53:F53)</f>
        <v>150000</v>
      </c>
      <c r="H53" s="155">
        <v>0.3</v>
      </c>
      <c r="I53" s="153"/>
      <c r="J53" s="156" t="s">
        <v>619</v>
      </c>
      <c r="K53" s="157"/>
      <c r="L53" s="242"/>
      <c r="M53" s="151" t="s">
        <v>120</v>
      </c>
      <c r="N53" s="152" t="s">
        <v>608</v>
      </c>
      <c r="O53" s="153">
        <v>60000</v>
      </c>
      <c r="P53" s="153">
        <v>50000</v>
      </c>
      <c r="Q53" s="153">
        <v>40000</v>
      </c>
      <c r="R53" s="154">
        <f>SUM(O53:Q53)</f>
        <v>150000</v>
      </c>
      <c r="S53" s="155">
        <v>0.3</v>
      </c>
      <c r="T53" s="153"/>
      <c r="U53" s="156" t="s">
        <v>619</v>
      </c>
      <c r="V53" s="157"/>
    </row>
    <row r="54" spans="1:22" ht="126" customHeight="1" x14ac:dyDescent="0.35">
      <c r="B54" s="151" t="s">
        <v>121</v>
      </c>
      <c r="C54" s="152" t="s">
        <v>609</v>
      </c>
      <c r="D54" s="153">
        <v>173500</v>
      </c>
      <c r="E54" s="153">
        <v>70000</v>
      </c>
      <c r="F54" s="153">
        <v>70000</v>
      </c>
      <c r="G54" s="154">
        <f>SUM(D54:F54)</f>
        <v>313500</v>
      </c>
      <c r="H54" s="155">
        <v>0.3</v>
      </c>
      <c r="I54" s="153"/>
      <c r="J54" s="221" t="s">
        <v>620</v>
      </c>
      <c r="K54" s="157"/>
      <c r="L54" s="242"/>
      <c r="M54" s="151" t="s">
        <v>121</v>
      </c>
      <c r="N54" s="152" t="s">
        <v>609</v>
      </c>
      <c r="O54" s="153">
        <v>173500</v>
      </c>
      <c r="P54" s="234">
        <v>25000</v>
      </c>
      <c r="Q54" s="153">
        <v>70000</v>
      </c>
      <c r="R54" s="154">
        <f>SUM(O54:Q54)</f>
        <v>268500</v>
      </c>
      <c r="S54" s="155">
        <v>0.3</v>
      </c>
      <c r="T54" s="153"/>
      <c r="U54" s="221" t="s">
        <v>620</v>
      </c>
      <c r="V54" s="230" t="s">
        <v>634</v>
      </c>
    </row>
    <row r="55" spans="1:22" ht="73.25" customHeight="1" x14ac:dyDescent="0.35">
      <c r="B55" s="151" t="s">
        <v>122</v>
      </c>
      <c r="C55" s="152" t="s">
        <v>610</v>
      </c>
      <c r="D55" s="153">
        <v>60000</v>
      </c>
      <c r="E55" s="153">
        <v>30000</v>
      </c>
      <c r="F55" s="153">
        <v>20000</v>
      </c>
      <c r="G55" s="154">
        <f>SUM(D55:F55)</f>
        <v>110000</v>
      </c>
      <c r="H55" s="155">
        <v>0.25</v>
      </c>
      <c r="I55" s="153"/>
      <c r="J55" s="156"/>
      <c r="K55" s="157"/>
      <c r="L55" s="242"/>
      <c r="M55" s="151" t="s">
        <v>122</v>
      </c>
      <c r="N55" s="152" t="s">
        <v>610</v>
      </c>
      <c r="O55" s="153">
        <v>60000</v>
      </c>
      <c r="P55" s="153">
        <v>30000</v>
      </c>
      <c r="Q55" s="153">
        <v>20000</v>
      </c>
      <c r="R55" s="154">
        <f>SUM(O55:Q55)</f>
        <v>110000</v>
      </c>
      <c r="S55" s="155">
        <v>0.25</v>
      </c>
      <c r="T55" s="153"/>
      <c r="U55" s="156"/>
      <c r="V55" s="157"/>
    </row>
    <row r="56" spans="1:22" ht="12" hidden="1" customHeight="1" x14ac:dyDescent="0.35">
      <c r="B56" s="72" t="s">
        <v>123</v>
      </c>
      <c r="C56" s="206"/>
      <c r="D56" s="207"/>
      <c r="E56" s="153"/>
      <c r="F56" s="153"/>
      <c r="G56" s="154">
        <f t="shared" ref="G56:G59" si="8">SUM(D56:F56)</f>
        <v>0</v>
      </c>
      <c r="H56" s="155"/>
      <c r="I56" s="153"/>
      <c r="J56" s="156"/>
      <c r="K56" s="157"/>
      <c r="L56" s="242"/>
      <c r="M56" s="72" t="s">
        <v>123</v>
      </c>
      <c r="N56" s="206"/>
      <c r="O56" s="207"/>
      <c r="P56" s="153"/>
      <c r="Q56" s="153"/>
      <c r="R56" s="154">
        <f t="shared" ref="R56:R59" si="9">SUM(O56:Q56)</f>
        <v>0</v>
      </c>
      <c r="S56" s="155"/>
      <c r="T56" s="153"/>
      <c r="U56" s="156"/>
      <c r="V56" s="157"/>
    </row>
    <row r="57" spans="1:22" ht="12" hidden="1" customHeight="1" x14ac:dyDescent="0.35">
      <c r="B57" s="72" t="s">
        <v>124</v>
      </c>
      <c r="C57" s="206"/>
      <c r="D57" s="205"/>
      <c r="E57" s="205"/>
      <c r="F57" s="205"/>
      <c r="G57" s="154">
        <f t="shared" si="8"/>
        <v>0</v>
      </c>
      <c r="H57" s="155"/>
      <c r="I57" s="153"/>
      <c r="J57" s="156"/>
      <c r="K57" s="157"/>
      <c r="L57" s="242"/>
      <c r="M57" s="72" t="s">
        <v>124</v>
      </c>
      <c r="N57" s="206"/>
      <c r="O57" s="205"/>
      <c r="P57" s="205"/>
      <c r="Q57" s="205"/>
      <c r="R57" s="154">
        <f t="shared" si="9"/>
        <v>0</v>
      </c>
      <c r="S57" s="155"/>
      <c r="T57" s="153"/>
      <c r="U57" s="156"/>
      <c r="V57" s="157"/>
    </row>
    <row r="58" spans="1:22" ht="17.75" hidden="1" customHeight="1" x14ac:dyDescent="0.35">
      <c r="A58" s="23"/>
      <c r="B58" s="151" t="s">
        <v>125</v>
      </c>
      <c r="C58" s="158"/>
      <c r="D58" s="159"/>
      <c r="E58" s="159"/>
      <c r="F58" s="159"/>
      <c r="G58" s="154">
        <f t="shared" si="8"/>
        <v>0</v>
      </c>
      <c r="H58" s="160"/>
      <c r="I58" s="159"/>
      <c r="J58" s="156"/>
      <c r="K58" s="161"/>
      <c r="L58" s="242"/>
      <c r="M58" s="151" t="s">
        <v>125</v>
      </c>
      <c r="N58" s="158"/>
      <c r="O58" s="159"/>
      <c r="P58" s="159"/>
      <c r="Q58" s="159"/>
      <c r="R58" s="154">
        <f t="shared" si="9"/>
        <v>0</v>
      </c>
      <c r="S58" s="160"/>
      <c r="T58" s="159"/>
      <c r="U58" s="156"/>
      <c r="V58" s="161"/>
    </row>
    <row r="59" spans="1:22" s="23" customFormat="1" ht="17.75" hidden="1" customHeight="1" x14ac:dyDescent="0.35">
      <c r="B59" s="151" t="s">
        <v>126</v>
      </c>
      <c r="C59" s="158"/>
      <c r="D59" s="159"/>
      <c r="E59" s="159"/>
      <c r="F59" s="159"/>
      <c r="G59" s="154">
        <f t="shared" si="8"/>
        <v>0</v>
      </c>
      <c r="H59" s="160"/>
      <c r="I59" s="159"/>
      <c r="J59" s="156"/>
      <c r="K59" s="161"/>
      <c r="L59" s="242"/>
      <c r="M59" s="151" t="s">
        <v>126</v>
      </c>
      <c r="N59" s="158"/>
      <c r="O59" s="159"/>
      <c r="P59" s="159"/>
      <c r="Q59" s="159"/>
      <c r="R59" s="154">
        <f t="shared" si="9"/>
        <v>0</v>
      </c>
      <c r="S59" s="160"/>
      <c r="T59" s="159"/>
      <c r="U59" s="156"/>
      <c r="V59" s="161"/>
    </row>
    <row r="60" spans="1:22" s="23" customFormat="1" ht="29" customHeight="1" x14ac:dyDescent="0.35">
      <c r="A60" s="22"/>
      <c r="B60" s="22"/>
      <c r="C60" s="73" t="s">
        <v>90</v>
      </c>
      <c r="D60" s="8">
        <f>SUM(D52:D59)</f>
        <v>493500</v>
      </c>
      <c r="E60" s="8">
        <f>SUM(E52:E59)</f>
        <v>230000</v>
      </c>
      <c r="F60" s="8">
        <f>SUM(F52:F59)</f>
        <v>210000</v>
      </c>
      <c r="G60" s="11">
        <f>SUM(G52:G59)</f>
        <v>933500</v>
      </c>
      <c r="H60" s="8">
        <f>(H52*G52)+(H53*G53)+(H54*G54)+(H55*G55)+(H56*G56)+(H57*G57)+(H58*G58)+(H59*G59)</f>
        <v>274550</v>
      </c>
      <c r="I60" s="8">
        <f>SUM(I52:I59)</f>
        <v>0</v>
      </c>
      <c r="J60" s="147"/>
      <c r="K60" s="161"/>
      <c r="L60" s="243"/>
      <c r="M60" s="22"/>
      <c r="N60" s="73" t="s">
        <v>90</v>
      </c>
      <c r="O60" s="8">
        <f>SUM(O52:O59)</f>
        <v>493500</v>
      </c>
      <c r="P60" s="8">
        <f>SUM(P52:P59)</f>
        <v>185000</v>
      </c>
      <c r="Q60" s="8">
        <f>SUM(Q52:Q59)</f>
        <v>210000</v>
      </c>
      <c r="R60" s="11">
        <f>SUM(R52:R59)</f>
        <v>888500</v>
      </c>
      <c r="S60" s="8">
        <f>(S52*R52)+(S53*R53)+(S54*R54)+(S55*R55)+(S56*R56)+(S57*R57)+(S58*R58)+(S59*R59)</f>
        <v>261050</v>
      </c>
      <c r="T60" s="8">
        <f>SUM(T52:T59)</f>
        <v>0</v>
      </c>
      <c r="U60" s="147"/>
      <c r="V60" s="161"/>
    </row>
    <row r="61" spans="1:22" ht="29" hidden="1" customHeight="1" x14ac:dyDescent="0.35">
      <c r="B61" s="72" t="s">
        <v>25</v>
      </c>
      <c r="C61" s="297"/>
      <c r="D61" s="297"/>
      <c r="E61" s="297"/>
      <c r="F61" s="297"/>
      <c r="G61" s="297"/>
      <c r="H61" s="297"/>
      <c r="I61" s="298"/>
      <c r="J61" s="298"/>
      <c r="K61" s="297"/>
      <c r="L61" s="241"/>
      <c r="M61" s="72" t="s">
        <v>25</v>
      </c>
      <c r="N61" s="297"/>
      <c r="O61" s="297"/>
      <c r="P61" s="297"/>
      <c r="Q61" s="297"/>
      <c r="R61" s="297"/>
      <c r="S61" s="297"/>
      <c r="T61" s="298"/>
      <c r="U61" s="298"/>
      <c r="V61" s="297"/>
    </row>
    <row r="62" spans="1:22" ht="29" hidden="1" customHeight="1" x14ac:dyDescent="0.35">
      <c r="B62" s="151" t="s">
        <v>127</v>
      </c>
      <c r="C62" s="202"/>
      <c r="D62" s="153"/>
      <c r="E62" s="153"/>
      <c r="F62" s="153"/>
      <c r="G62" s="154">
        <f>SUM(D62:F62)</f>
        <v>0</v>
      </c>
      <c r="H62" s="155"/>
      <c r="I62" s="153"/>
      <c r="J62" s="156"/>
      <c r="K62" s="157"/>
      <c r="L62" s="242"/>
      <c r="M62" s="151" t="s">
        <v>127</v>
      </c>
      <c r="N62" s="202"/>
      <c r="O62" s="153"/>
      <c r="P62" s="153"/>
      <c r="Q62" s="153"/>
      <c r="R62" s="154">
        <f>SUM(O62:Q62)</f>
        <v>0</v>
      </c>
      <c r="S62" s="155"/>
      <c r="T62" s="153"/>
      <c r="U62" s="156"/>
      <c r="V62" s="157"/>
    </row>
    <row r="63" spans="1:22" ht="29" hidden="1" customHeight="1" x14ac:dyDescent="0.35">
      <c r="B63" s="151" t="s">
        <v>128</v>
      </c>
      <c r="C63" s="202"/>
      <c r="D63" s="153"/>
      <c r="E63" s="153"/>
      <c r="F63" s="153"/>
      <c r="G63" s="154">
        <f t="shared" ref="G63:G69" si="10">SUM(D63:F63)</f>
        <v>0</v>
      </c>
      <c r="H63" s="155"/>
      <c r="I63" s="153"/>
      <c r="J63" s="156"/>
      <c r="K63" s="157"/>
      <c r="L63" s="242"/>
      <c r="M63" s="151" t="s">
        <v>128</v>
      </c>
      <c r="N63" s="202"/>
      <c r="O63" s="153"/>
      <c r="P63" s="153"/>
      <c r="Q63" s="153"/>
      <c r="R63" s="154">
        <f t="shared" ref="R63:R69" si="11">SUM(O63:Q63)</f>
        <v>0</v>
      </c>
      <c r="S63" s="155"/>
      <c r="T63" s="153"/>
      <c r="U63" s="156"/>
      <c r="V63" s="157"/>
    </row>
    <row r="64" spans="1:22" ht="29" hidden="1" customHeight="1" x14ac:dyDescent="0.35">
      <c r="B64" s="151" t="s">
        <v>129</v>
      </c>
      <c r="C64" s="202"/>
      <c r="D64" s="153"/>
      <c r="E64" s="153"/>
      <c r="F64" s="153"/>
      <c r="G64" s="154">
        <f t="shared" si="10"/>
        <v>0</v>
      </c>
      <c r="H64" s="155"/>
      <c r="I64" s="153"/>
      <c r="J64" s="156"/>
      <c r="K64" s="157"/>
      <c r="L64" s="242"/>
      <c r="M64" s="151" t="s">
        <v>129</v>
      </c>
      <c r="N64" s="202"/>
      <c r="O64" s="153"/>
      <c r="P64" s="153"/>
      <c r="Q64" s="153"/>
      <c r="R64" s="154">
        <f t="shared" si="11"/>
        <v>0</v>
      </c>
      <c r="S64" s="155"/>
      <c r="T64" s="153"/>
      <c r="U64" s="156"/>
      <c r="V64" s="157"/>
    </row>
    <row r="65" spans="1:22" ht="29" hidden="1" customHeight="1" x14ac:dyDescent="0.35">
      <c r="B65" s="151" t="s">
        <v>130</v>
      </c>
      <c r="C65" s="203"/>
      <c r="D65" s="153"/>
      <c r="E65" s="153"/>
      <c r="F65" s="153"/>
      <c r="G65" s="154">
        <f t="shared" si="10"/>
        <v>0</v>
      </c>
      <c r="H65" s="155"/>
      <c r="I65" s="153"/>
      <c r="J65" s="156"/>
      <c r="K65" s="157"/>
      <c r="L65" s="242"/>
      <c r="M65" s="151" t="s">
        <v>130</v>
      </c>
      <c r="N65" s="203"/>
      <c r="O65" s="153"/>
      <c r="P65" s="153"/>
      <c r="Q65" s="153"/>
      <c r="R65" s="154">
        <f t="shared" si="11"/>
        <v>0</v>
      </c>
      <c r="S65" s="155"/>
      <c r="T65" s="153"/>
      <c r="U65" s="156"/>
      <c r="V65" s="157"/>
    </row>
    <row r="66" spans="1:22" ht="29" hidden="1" customHeight="1" x14ac:dyDescent="0.35">
      <c r="B66" s="151" t="s">
        <v>131</v>
      </c>
      <c r="C66" s="203"/>
      <c r="D66" s="153"/>
      <c r="E66" s="153"/>
      <c r="F66" s="153"/>
      <c r="G66" s="154">
        <f t="shared" si="10"/>
        <v>0</v>
      </c>
      <c r="H66" s="155"/>
      <c r="I66" s="153"/>
      <c r="J66" s="156"/>
      <c r="K66" s="157"/>
      <c r="L66" s="242"/>
      <c r="M66" s="151" t="s">
        <v>131</v>
      </c>
      <c r="N66" s="203"/>
      <c r="O66" s="153"/>
      <c r="P66" s="153"/>
      <c r="Q66" s="153"/>
      <c r="R66" s="154">
        <f t="shared" si="11"/>
        <v>0</v>
      </c>
      <c r="S66" s="155"/>
      <c r="T66" s="153"/>
      <c r="U66" s="156"/>
      <c r="V66" s="157"/>
    </row>
    <row r="67" spans="1:22" ht="29" hidden="1" customHeight="1" x14ac:dyDescent="0.35">
      <c r="B67" s="151" t="s">
        <v>132</v>
      </c>
      <c r="C67" s="152"/>
      <c r="D67" s="153"/>
      <c r="E67" s="153"/>
      <c r="F67" s="153"/>
      <c r="G67" s="154">
        <f t="shared" si="10"/>
        <v>0</v>
      </c>
      <c r="H67" s="155"/>
      <c r="I67" s="153"/>
      <c r="J67" s="156"/>
      <c r="K67" s="157"/>
      <c r="L67" s="242"/>
      <c r="M67" s="151" t="s">
        <v>132</v>
      </c>
      <c r="N67" s="152"/>
      <c r="O67" s="153"/>
      <c r="P67" s="153"/>
      <c r="Q67" s="153"/>
      <c r="R67" s="154">
        <f t="shared" si="11"/>
        <v>0</v>
      </c>
      <c r="S67" s="155"/>
      <c r="T67" s="153"/>
      <c r="U67" s="156"/>
      <c r="V67" s="157"/>
    </row>
    <row r="68" spans="1:22" ht="29" hidden="1" customHeight="1" x14ac:dyDescent="0.35">
      <c r="B68" s="151" t="s">
        <v>133</v>
      </c>
      <c r="C68" s="158"/>
      <c r="D68" s="159"/>
      <c r="E68" s="159"/>
      <c r="F68" s="159"/>
      <c r="G68" s="154">
        <f t="shared" si="10"/>
        <v>0</v>
      </c>
      <c r="H68" s="160"/>
      <c r="I68" s="159"/>
      <c r="J68" s="156"/>
      <c r="K68" s="161"/>
      <c r="L68" s="242"/>
      <c r="M68" s="151" t="s">
        <v>133</v>
      </c>
      <c r="N68" s="158"/>
      <c r="O68" s="159"/>
      <c r="P68" s="159"/>
      <c r="Q68" s="159"/>
      <c r="R68" s="154">
        <f t="shared" si="11"/>
        <v>0</v>
      </c>
      <c r="S68" s="160"/>
      <c r="T68" s="159"/>
      <c r="U68" s="156"/>
      <c r="V68" s="161"/>
    </row>
    <row r="69" spans="1:22" ht="29" hidden="1" customHeight="1" x14ac:dyDescent="0.35">
      <c r="B69" s="151" t="s">
        <v>134</v>
      </c>
      <c r="C69" s="158"/>
      <c r="D69" s="159"/>
      <c r="E69" s="159"/>
      <c r="F69" s="159"/>
      <c r="G69" s="154">
        <f t="shared" si="10"/>
        <v>0</v>
      </c>
      <c r="H69" s="160"/>
      <c r="I69" s="159"/>
      <c r="J69" s="156"/>
      <c r="K69" s="161"/>
      <c r="L69" s="242"/>
      <c r="M69" s="151" t="s">
        <v>134</v>
      </c>
      <c r="N69" s="158"/>
      <c r="O69" s="159"/>
      <c r="P69" s="159"/>
      <c r="Q69" s="159"/>
      <c r="R69" s="154">
        <f t="shared" si="11"/>
        <v>0</v>
      </c>
      <c r="S69" s="160"/>
      <c r="T69" s="159"/>
      <c r="U69" s="156"/>
      <c r="V69" s="161"/>
    </row>
    <row r="70" spans="1:22" ht="29" hidden="1" customHeight="1" x14ac:dyDescent="0.35">
      <c r="C70" s="73" t="s">
        <v>90</v>
      </c>
      <c r="D70" s="11">
        <f>SUM(D62:D69)</f>
        <v>0</v>
      </c>
      <c r="E70" s="11">
        <f>SUM(E62:E69)</f>
        <v>0</v>
      </c>
      <c r="F70" s="11">
        <f>SUM(F62:F69)</f>
        <v>0</v>
      </c>
      <c r="G70" s="11">
        <f>SUM(G62:G69)</f>
        <v>0</v>
      </c>
      <c r="H70" s="8">
        <f>(H62*G62)+(H63*G63)+(H64*G64)+(H65*G65)+(H66*G66)+(H67*G67)+(H68*G68)+(H69*G69)</f>
        <v>0</v>
      </c>
      <c r="I70" s="8">
        <f>SUM(I62:I69)</f>
        <v>0</v>
      </c>
      <c r="J70" s="147"/>
      <c r="K70" s="161"/>
      <c r="L70" s="243"/>
      <c r="N70" s="73" t="s">
        <v>90</v>
      </c>
      <c r="O70" s="11">
        <f>SUM(O62:O69)</f>
        <v>0</v>
      </c>
      <c r="P70" s="11">
        <f>SUM(P62:P69)</f>
        <v>0</v>
      </c>
      <c r="Q70" s="11">
        <f>SUM(Q62:Q69)</f>
        <v>0</v>
      </c>
      <c r="R70" s="11">
        <f>SUM(R62:R69)</f>
        <v>0</v>
      </c>
      <c r="S70" s="8">
        <f>(S62*R62)+(S63*R63)+(S64*R64)+(S65*R65)+(S66*R66)+(S67*R67)+(S68*R68)+(S69*R69)</f>
        <v>0</v>
      </c>
      <c r="T70" s="8">
        <f>SUM(T62:T69)</f>
        <v>0</v>
      </c>
      <c r="U70" s="147"/>
      <c r="V70" s="161"/>
    </row>
    <row r="71" spans="1:22" ht="29" hidden="1" customHeight="1" x14ac:dyDescent="0.35">
      <c r="B71" s="72" t="s">
        <v>27</v>
      </c>
      <c r="C71" s="297"/>
      <c r="D71" s="297"/>
      <c r="E71" s="297"/>
      <c r="F71" s="297"/>
      <c r="G71" s="297"/>
      <c r="H71" s="297"/>
      <c r="I71" s="298"/>
      <c r="J71" s="298"/>
      <c r="K71" s="297"/>
      <c r="L71" s="241"/>
      <c r="M71" s="72" t="s">
        <v>27</v>
      </c>
      <c r="N71" s="297"/>
      <c r="O71" s="297"/>
      <c r="P71" s="297"/>
      <c r="Q71" s="297"/>
      <c r="R71" s="297"/>
      <c r="S71" s="297"/>
      <c r="T71" s="298"/>
      <c r="U71" s="298"/>
      <c r="V71" s="297"/>
    </row>
    <row r="72" spans="1:22" ht="29" hidden="1" customHeight="1" x14ac:dyDescent="0.35">
      <c r="B72" s="151" t="s">
        <v>135</v>
      </c>
      <c r="C72" s="152"/>
      <c r="D72" s="153"/>
      <c r="E72" s="153"/>
      <c r="F72" s="153"/>
      <c r="G72" s="154">
        <f>SUM(D72:F72)</f>
        <v>0</v>
      </c>
      <c r="H72" s="155"/>
      <c r="I72" s="153"/>
      <c r="J72" s="156"/>
      <c r="K72" s="157"/>
      <c r="L72" s="242"/>
      <c r="M72" s="151" t="s">
        <v>135</v>
      </c>
      <c r="N72" s="152"/>
      <c r="O72" s="153"/>
      <c r="P72" s="153"/>
      <c r="Q72" s="153"/>
      <c r="R72" s="154">
        <f>SUM(O72:Q72)</f>
        <v>0</v>
      </c>
      <c r="S72" s="155"/>
      <c r="T72" s="153"/>
      <c r="U72" s="156"/>
      <c r="V72" s="157"/>
    </row>
    <row r="73" spans="1:22" ht="29" hidden="1" customHeight="1" x14ac:dyDescent="0.35">
      <c r="B73" s="151" t="s">
        <v>136</v>
      </c>
      <c r="C73" s="152"/>
      <c r="D73" s="153"/>
      <c r="E73" s="153"/>
      <c r="F73" s="153"/>
      <c r="G73" s="154">
        <f t="shared" ref="G73:G79" si="12">SUM(D73:F73)</f>
        <v>0</v>
      </c>
      <c r="H73" s="155"/>
      <c r="I73" s="153"/>
      <c r="J73" s="156"/>
      <c r="K73" s="157"/>
      <c r="L73" s="242"/>
      <c r="M73" s="151" t="s">
        <v>136</v>
      </c>
      <c r="N73" s="152"/>
      <c r="O73" s="153"/>
      <c r="P73" s="153"/>
      <c r="Q73" s="153"/>
      <c r="R73" s="154">
        <f t="shared" ref="R73:R79" si="13">SUM(O73:Q73)</f>
        <v>0</v>
      </c>
      <c r="S73" s="155"/>
      <c r="T73" s="153"/>
      <c r="U73" s="156"/>
      <c r="V73" s="157"/>
    </row>
    <row r="74" spans="1:22" ht="29" hidden="1" customHeight="1" x14ac:dyDescent="0.35">
      <c r="B74" s="151" t="s">
        <v>137</v>
      </c>
      <c r="C74" s="152"/>
      <c r="D74" s="153"/>
      <c r="E74" s="153"/>
      <c r="F74" s="153"/>
      <c r="G74" s="154">
        <f t="shared" si="12"/>
        <v>0</v>
      </c>
      <c r="H74" s="155"/>
      <c r="I74" s="153"/>
      <c r="J74" s="156"/>
      <c r="K74" s="157"/>
      <c r="L74" s="242"/>
      <c r="M74" s="151" t="s">
        <v>137</v>
      </c>
      <c r="N74" s="152"/>
      <c r="O74" s="153"/>
      <c r="P74" s="153"/>
      <c r="Q74" s="153"/>
      <c r="R74" s="154">
        <f t="shared" si="13"/>
        <v>0</v>
      </c>
      <c r="S74" s="155"/>
      <c r="T74" s="153"/>
      <c r="U74" s="156"/>
      <c r="V74" s="157"/>
    </row>
    <row r="75" spans="1:22" ht="29" hidden="1" customHeight="1" x14ac:dyDescent="0.35">
      <c r="A75" s="23"/>
      <c r="B75" s="151" t="s">
        <v>138</v>
      </c>
      <c r="C75" s="152"/>
      <c r="D75" s="153"/>
      <c r="E75" s="153"/>
      <c r="F75" s="153"/>
      <c r="G75" s="154">
        <f t="shared" si="12"/>
        <v>0</v>
      </c>
      <c r="H75" s="155"/>
      <c r="I75" s="153"/>
      <c r="J75" s="156"/>
      <c r="K75" s="157"/>
      <c r="L75" s="242"/>
      <c r="M75" s="151" t="s">
        <v>138</v>
      </c>
      <c r="N75" s="152"/>
      <c r="O75" s="153"/>
      <c r="P75" s="153"/>
      <c r="Q75" s="153"/>
      <c r="R75" s="154">
        <f t="shared" si="13"/>
        <v>0</v>
      </c>
      <c r="S75" s="155"/>
      <c r="T75" s="153"/>
      <c r="U75" s="156"/>
      <c r="V75" s="157"/>
    </row>
    <row r="76" spans="1:22" s="23" customFormat="1" ht="29" hidden="1" customHeight="1" x14ac:dyDescent="0.35">
      <c r="A76" s="22"/>
      <c r="B76" s="151" t="s">
        <v>139</v>
      </c>
      <c r="C76" s="152"/>
      <c r="D76" s="153"/>
      <c r="E76" s="153"/>
      <c r="F76" s="153"/>
      <c r="G76" s="154">
        <f t="shared" si="12"/>
        <v>0</v>
      </c>
      <c r="H76" s="155"/>
      <c r="I76" s="153"/>
      <c r="J76" s="156"/>
      <c r="K76" s="157"/>
      <c r="L76" s="242"/>
      <c r="M76" s="151" t="s">
        <v>139</v>
      </c>
      <c r="N76" s="152"/>
      <c r="O76" s="153"/>
      <c r="P76" s="153"/>
      <c r="Q76" s="153"/>
      <c r="R76" s="154">
        <f t="shared" si="13"/>
        <v>0</v>
      </c>
      <c r="S76" s="155"/>
      <c r="T76" s="153"/>
      <c r="U76" s="156"/>
      <c r="V76" s="157"/>
    </row>
    <row r="77" spans="1:22" ht="29" hidden="1" customHeight="1" x14ac:dyDescent="0.35">
      <c r="B77" s="151" t="s">
        <v>140</v>
      </c>
      <c r="C77" s="152"/>
      <c r="D77" s="153"/>
      <c r="E77" s="153"/>
      <c r="F77" s="153"/>
      <c r="G77" s="154">
        <f t="shared" si="12"/>
        <v>0</v>
      </c>
      <c r="H77" s="155"/>
      <c r="I77" s="153"/>
      <c r="J77" s="156"/>
      <c r="K77" s="157"/>
      <c r="L77" s="242"/>
      <c r="M77" s="151" t="s">
        <v>140</v>
      </c>
      <c r="N77" s="152"/>
      <c r="O77" s="153"/>
      <c r="P77" s="153"/>
      <c r="Q77" s="153"/>
      <c r="R77" s="154">
        <f t="shared" si="13"/>
        <v>0</v>
      </c>
      <c r="S77" s="155"/>
      <c r="T77" s="153"/>
      <c r="U77" s="156"/>
      <c r="V77" s="157"/>
    </row>
    <row r="78" spans="1:22" ht="29" hidden="1" customHeight="1" x14ac:dyDescent="0.35">
      <c r="B78" s="151" t="s">
        <v>141</v>
      </c>
      <c r="C78" s="158"/>
      <c r="D78" s="159"/>
      <c r="E78" s="159"/>
      <c r="F78" s="159"/>
      <c r="G78" s="154">
        <f t="shared" si="12"/>
        <v>0</v>
      </c>
      <c r="H78" s="160"/>
      <c r="I78" s="159"/>
      <c r="J78" s="156"/>
      <c r="K78" s="161"/>
      <c r="L78" s="242"/>
      <c r="M78" s="151" t="s">
        <v>141</v>
      </c>
      <c r="N78" s="158"/>
      <c r="O78" s="159"/>
      <c r="P78" s="159"/>
      <c r="Q78" s="159"/>
      <c r="R78" s="154">
        <f t="shared" si="13"/>
        <v>0</v>
      </c>
      <c r="S78" s="160"/>
      <c r="T78" s="159"/>
      <c r="U78" s="156"/>
      <c r="V78" s="161"/>
    </row>
    <row r="79" spans="1:22" ht="29" hidden="1" customHeight="1" x14ac:dyDescent="0.35">
      <c r="B79" s="151" t="s">
        <v>142</v>
      </c>
      <c r="C79" s="158"/>
      <c r="D79" s="159"/>
      <c r="E79" s="159"/>
      <c r="F79" s="159"/>
      <c r="G79" s="154">
        <f t="shared" si="12"/>
        <v>0</v>
      </c>
      <c r="H79" s="160"/>
      <c r="I79" s="159"/>
      <c r="J79" s="156"/>
      <c r="K79" s="161"/>
      <c r="L79" s="242"/>
      <c r="M79" s="151" t="s">
        <v>142</v>
      </c>
      <c r="N79" s="158"/>
      <c r="O79" s="159"/>
      <c r="P79" s="159"/>
      <c r="Q79" s="159"/>
      <c r="R79" s="154">
        <f t="shared" si="13"/>
        <v>0</v>
      </c>
      <c r="S79" s="160"/>
      <c r="T79" s="159"/>
      <c r="U79" s="156"/>
      <c r="V79" s="161"/>
    </row>
    <row r="80" spans="1:22" ht="29" hidden="1" customHeight="1" x14ac:dyDescent="0.35">
      <c r="C80" s="73" t="s">
        <v>90</v>
      </c>
      <c r="D80" s="11">
        <f>SUM(D72:D79)</f>
        <v>0</v>
      </c>
      <c r="E80" s="11">
        <f>SUM(E72:E79)</f>
        <v>0</v>
      </c>
      <c r="F80" s="11">
        <f>SUM(F72:F79)</f>
        <v>0</v>
      </c>
      <c r="G80" s="11">
        <f>SUM(G72:G79)</f>
        <v>0</v>
      </c>
      <c r="H80" s="8">
        <f>(H72*G72)+(H73*G73)+(H74*G74)+(H75*G75)+(H76*G76)+(H77*G77)+(H78*G78)+(H79*G79)</f>
        <v>0</v>
      </c>
      <c r="I80" s="8">
        <f>SUM(I72:I79)</f>
        <v>0</v>
      </c>
      <c r="J80" s="147"/>
      <c r="K80" s="161"/>
      <c r="L80" s="243"/>
      <c r="N80" s="73" t="s">
        <v>90</v>
      </c>
      <c r="O80" s="11">
        <f>SUM(O72:O79)</f>
        <v>0</v>
      </c>
      <c r="P80" s="11">
        <f>SUM(P72:P79)</f>
        <v>0</v>
      </c>
      <c r="Q80" s="11">
        <f>SUM(Q72:Q79)</f>
        <v>0</v>
      </c>
      <c r="R80" s="11">
        <f>SUM(R72:R79)</f>
        <v>0</v>
      </c>
      <c r="S80" s="8">
        <f>(S72*R72)+(S73*R73)+(S74*R74)+(S75*R75)+(S76*R76)+(S77*R77)+(S78*R78)+(S79*R79)</f>
        <v>0</v>
      </c>
      <c r="T80" s="8">
        <f>SUM(T72:T79)</f>
        <v>0</v>
      </c>
      <c r="U80" s="147"/>
      <c r="V80" s="161"/>
    </row>
    <row r="81" spans="2:22" ht="29" hidden="1" customHeight="1" x14ac:dyDescent="0.35">
      <c r="B81" s="72" t="s">
        <v>29</v>
      </c>
      <c r="C81" s="297"/>
      <c r="D81" s="297"/>
      <c r="E81" s="297"/>
      <c r="F81" s="297"/>
      <c r="G81" s="297"/>
      <c r="H81" s="297"/>
      <c r="I81" s="298"/>
      <c r="J81" s="298"/>
      <c r="K81" s="297"/>
      <c r="L81" s="241"/>
      <c r="M81" s="72" t="s">
        <v>29</v>
      </c>
      <c r="N81" s="297"/>
      <c r="O81" s="297"/>
      <c r="P81" s="297"/>
      <c r="Q81" s="297"/>
      <c r="R81" s="297"/>
      <c r="S81" s="297"/>
      <c r="T81" s="298"/>
      <c r="U81" s="298"/>
      <c r="V81" s="297"/>
    </row>
    <row r="82" spans="2:22" ht="29" hidden="1" customHeight="1" x14ac:dyDescent="0.35">
      <c r="B82" s="151" t="s">
        <v>143</v>
      </c>
      <c r="C82" s="152"/>
      <c r="D82" s="153"/>
      <c r="E82" s="153"/>
      <c r="F82" s="153"/>
      <c r="G82" s="154">
        <f>SUM(D82:F82)</f>
        <v>0</v>
      </c>
      <c r="H82" s="155"/>
      <c r="I82" s="153"/>
      <c r="J82" s="156"/>
      <c r="K82" s="157"/>
      <c r="L82" s="242"/>
      <c r="M82" s="151" t="s">
        <v>143</v>
      </c>
      <c r="N82" s="152"/>
      <c r="O82" s="153"/>
      <c r="P82" s="153"/>
      <c r="Q82" s="153"/>
      <c r="R82" s="154">
        <f>SUM(O82:Q82)</f>
        <v>0</v>
      </c>
      <c r="S82" s="155"/>
      <c r="T82" s="153"/>
      <c r="U82" s="156"/>
      <c r="V82" s="157"/>
    </row>
    <row r="83" spans="2:22" ht="29" hidden="1" customHeight="1" x14ac:dyDescent="0.35">
      <c r="B83" s="151" t="s">
        <v>144</v>
      </c>
      <c r="C83" s="152"/>
      <c r="D83" s="153"/>
      <c r="E83" s="153"/>
      <c r="F83" s="153"/>
      <c r="G83" s="154">
        <f t="shared" ref="G83:G89" si="14">SUM(D83:F83)</f>
        <v>0</v>
      </c>
      <c r="H83" s="155"/>
      <c r="I83" s="153"/>
      <c r="J83" s="156"/>
      <c r="K83" s="157"/>
      <c r="L83" s="242"/>
      <c r="M83" s="151" t="s">
        <v>144</v>
      </c>
      <c r="N83" s="152"/>
      <c r="O83" s="153"/>
      <c r="P83" s="153"/>
      <c r="Q83" s="153"/>
      <c r="R83" s="154">
        <f t="shared" ref="R83:R89" si="15">SUM(O83:Q83)</f>
        <v>0</v>
      </c>
      <c r="S83" s="155"/>
      <c r="T83" s="153"/>
      <c r="U83" s="156"/>
      <c r="V83" s="157"/>
    </row>
    <row r="84" spans="2:22" ht="29" hidden="1" customHeight="1" x14ac:dyDescent="0.35">
      <c r="B84" s="151" t="s">
        <v>145</v>
      </c>
      <c r="C84" s="152"/>
      <c r="D84" s="153"/>
      <c r="E84" s="153"/>
      <c r="F84" s="153"/>
      <c r="G84" s="154">
        <f t="shared" si="14"/>
        <v>0</v>
      </c>
      <c r="H84" s="155"/>
      <c r="I84" s="153"/>
      <c r="J84" s="156"/>
      <c r="K84" s="157"/>
      <c r="L84" s="242"/>
      <c r="M84" s="151" t="s">
        <v>145</v>
      </c>
      <c r="N84" s="152"/>
      <c r="O84" s="153"/>
      <c r="P84" s="153"/>
      <c r="Q84" s="153"/>
      <c r="R84" s="154">
        <f t="shared" si="15"/>
        <v>0</v>
      </c>
      <c r="S84" s="155"/>
      <c r="T84" s="153"/>
      <c r="U84" s="156"/>
      <c r="V84" s="157"/>
    </row>
    <row r="85" spans="2:22" ht="29" hidden="1" customHeight="1" x14ac:dyDescent="0.35">
      <c r="B85" s="151" t="s">
        <v>146</v>
      </c>
      <c r="C85" s="152"/>
      <c r="D85" s="153"/>
      <c r="E85" s="153"/>
      <c r="F85" s="153"/>
      <c r="G85" s="154">
        <f t="shared" si="14"/>
        <v>0</v>
      </c>
      <c r="H85" s="155"/>
      <c r="I85" s="153"/>
      <c r="J85" s="156"/>
      <c r="K85" s="157"/>
      <c r="L85" s="242"/>
      <c r="M85" s="151" t="s">
        <v>146</v>
      </c>
      <c r="N85" s="152"/>
      <c r="O85" s="153"/>
      <c r="P85" s="153"/>
      <c r="Q85" s="153"/>
      <c r="R85" s="154">
        <f t="shared" si="15"/>
        <v>0</v>
      </c>
      <c r="S85" s="155"/>
      <c r="T85" s="153"/>
      <c r="U85" s="156"/>
      <c r="V85" s="157"/>
    </row>
    <row r="86" spans="2:22" ht="29" hidden="1" customHeight="1" x14ac:dyDescent="0.35">
      <c r="B86" s="151" t="s">
        <v>147</v>
      </c>
      <c r="C86" s="152"/>
      <c r="D86" s="153"/>
      <c r="E86" s="153"/>
      <c r="F86" s="153"/>
      <c r="G86" s="154">
        <f t="shared" si="14"/>
        <v>0</v>
      </c>
      <c r="H86" s="155"/>
      <c r="I86" s="153"/>
      <c r="J86" s="156"/>
      <c r="K86" s="157"/>
      <c r="L86" s="242"/>
      <c r="M86" s="151" t="s">
        <v>147</v>
      </c>
      <c r="N86" s="152"/>
      <c r="O86" s="153"/>
      <c r="P86" s="153"/>
      <c r="Q86" s="153"/>
      <c r="R86" s="154">
        <f t="shared" si="15"/>
        <v>0</v>
      </c>
      <c r="S86" s="155"/>
      <c r="T86" s="153"/>
      <c r="U86" s="156"/>
      <c r="V86" s="157"/>
    </row>
    <row r="87" spans="2:22" ht="29" hidden="1" customHeight="1" x14ac:dyDescent="0.35">
      <c r="B87" s="151" t="s">
        <v>148</v>
      </c>
      <c r="C87" s="152"/>
      <c r="D87" s="153"/>
      <c r="E87" s="153"/>
      <c r="F87" s="153"/>
      <c r="G87" s="154">
        <f t="shared" si="14"/>
        <v>0</v>
      </c>
      <c r="H87" s="155"/>
      <c r="I87" s="153"/>
      <c r="J87" s="156"/>
      <c r="K87" s="157"/>
      <c r="L87" s="242"/>
      <c r="M87" s="151" t="s">
        <v>148</v>
      </c>
      <c r="N87" s="152"/>
      <c r="O87" s="153"/>
      <c r="P87" s="153"/>
      <c r="Q87" s="153"/>
      <c r="R87" s="154">
        <f t="shared" si="15"/>
        <v>0</v>
      </c>
      <c r="S87" s="155"/>
      <c r="T87" s="153"/>
      <c r="U87" s="156"/>
      <c r="V87" s="157"/>
    </row>
    <row r="88" spans="2:22" ht="29" hidden="1" customHeight="1" x14ac:dyDescent="0.35">
      <c r="B88" s="151" t="s">
        <v>149</v>
      </c>
      <c r="C88" s="158"/>
      <c r="D88" s="159"/>
      <c r="E88" s="159"/>
      <c r="F88" s="159"/>
      <c r="G88" s="154">
        <f t="shared" si="14"/>
        <v>0</v>
      </c>
      <c r="H88" s="160"/>
      <c r="I88" s="159"/>
      <c r="J88" s="156"/>
      <c r="K88" s="161"/>
      <c r="L88" s="242"/>
      <c r="M88" s="151" t="s">
        <v>149</v>
      </c>
      <c r="N88" s="158"/>
      <c r="O88" s="159"/>
      <c r="P88" s="159"/>
      <c r="Q88" s="159"/>
      <c r="R88" s="154">
        <f t="shared" si="15"/>
        <v>0</v>
      </c>
      <c r="S88" s="160"/>
      <c r="T88" s="159"/>
      <c r="U88" s="156"/>
      <c r="V88" s="161"/>
    </row>
    <row r="89" spans="2:22" ht="29" hidden="1" customHeight="1" x14ac:dyDescent="0.35">
      <c r="B89" s="151" t="s">
        <v>150</v>
      </c>
      <c r="C89" s="158"/>
      <c r="D89" s="159"/>
      <c r="E89" s="159"/>
      <c r="F89" s="159"/>
      <c r="G89" s="154">
        <f t="shared" si="14"/>
        <v>0</v>
      </c>
      <c r="H89" s="160"/>
      <c r="I89" s="159"/>
      <c r="J89" s="156"/>
      <c r="K89" s="161"/>
      <c r="L89" s="242"/>
      <c r="M89" s="151" t="s">
        <v>150</v>
      </c>
      <c r="N89" s="158"/>
      <c r="O89" s="159"/>
      <c r="P89" s="159"/>
      <c r="Q89" s="159"/>
      <c r="R89" s="154">
        <f t="shared" si="15"/>
        <v>0</v>
      </c>
      <c r="S89" s="160"/>
      <c r="T89" s="159"/>
      <c r="U89" s="156"/>
      <c r="V89" s="161"/>
    </row>
    <row r="90" spans="2:22" ht="1.25" customHeight="1" x14ac:dyDescent="0.35">
      <c r="C90" s="73" t="s">
        <v>90</v>
      </c>
      <c r="D90" s="8">
        <f>SUM(D82:D89)</f>
        <v>0</v>
      </c>
      <c r="E90" s="8">
        <f>SUM(E82:E89)</f>
        <v>0</v>
      </c>
      <c r="F90" s="8">
        <f>SUM(F82:F89)</f>
        <v>0</v>
      </c>
      <c r="G90" s="8">
        <f>SUM(G82:G89)</f>
        <v>0</v>
      </c>
      <c r="H90" s="8">
        <f>(H82*G82)+(H83*G83)+(H84*G84)+(H85*G85)+(H86*G86)+(H87*G87)+(H88*G88)+(H89*G89)</f>
        <v>0</v>
      </c>
      <c r="I90" s="8">
        <f>SUM(I82:I89)</f>
        <v>0</v>
      </c>
      <c r="J90" s="147"/>
      <c r="K90" s="161"/>
      <c r="L90" s="243"/>
      <c r="N90" s="73" t="s">
        <v>90</v>
      </c>
      <c r="O90" s="8">
        <f>SUM(O82:O89)</f>
        <v>0</v>
      </c>
      <c r="P90" s="8">
        <f>SUM(P82:P89)</f>
        <v>0</v>
      </c>
      <c r="Q90" s="8">
        <f>SUM(Q82:Q89)</f>
        <v>0</v>
      </c>
      <c r="R90" s="8">
        <f>SUM(R82:R89)</f>
        <v>0</v>
      </c>
      <c r="S90" s="8">
        <f>(S82*R82)+(S83*R83)+(S84*R84)+(S85*R85)+(S86*R86)+(S87*R87)+(S88*R88)+(S89*R89)</f>
        <v>0</v>
      </c>
      <c r="T90" s="8">
        <f>SUM(T82:T89)</f>
        <v>0</v>
      </c>
      <c r="U90" s="147"/>
      <c r="V90" s="161"/>
    </row>
    <row r="91" spans="2:22" ht="18.649999999999999" customHeight="1" x14ac:dyDescent="0.35">
      <c r="B91" s="4"/>
      <c r="C91" s="162"/>
      <c r="D91" s="166"/>
      <c r="E91" s="166"/>
      <c r="F91" s="166"/>
      <c r="G91" s="166"/>
      <c r="H91" s="166"/>
      <c r="I91" s="166"/>
      <c r="J91" s="167"/>
      <c r="K91" s="162"/>
      <c r="L91" s="244"/>
      <c r="M91" s="4"/>
      <c r="N91" s="162"/>
      <c r="O91" s="166"/>
      <c r="P91" s="166"/>
      <c r="Q91" s="166"/>
      <c r="R91" s="166"/>
      <c r="S91" s="166"/>
      <c r="T91" s="166"/>
      <c r="U91" s="167"/>
      <c r="V91" s="162"/>
    </row>
    <row r="92" spans="2:22" ht="18.649999999999999" customHeight="1" x14ac:dyDescent="0.35">
      <c r="B92" s="73" t="s">
        <v>151</v>
      </c>
      <c r="C92" s="295" t="s">
        <v>604</v>
      </c>
      <c r="D92" s="295"/>
      <c r="E92" s="295"/>
      <c r="F92" s="295"/>
      <c r="G92" s="295"/>
      <c r="H92" s="295"/>
      <c r="I92" s="296"/>
      <c r="J92" s="296"/>
      <c r="K92" s="295"/>
      <c r="L92" s="240"/>
      <c r="M92" s="73" t="s">
        <v>151</v>
      </c>
      <c r="N92" s="295" t="s">
        <v>604</v>
      </c>
      <c r="O92" s="295"/>
      <c r="P92" s="295"/>
      <c r="Q92" s="295"/>
      <c r="R92" s="295"/>
      <c r="S92" s="295"/>
      <c r="T92" s="296"/>
      <c r="U92" s="296"/>
      <c r="V92" s="295"/>
    </row>
    <row r="93" spans="2:22" ht="18.649999999999999" customHeight="1" x14ac:dyDescent="0.35">
      <c r="B93" s="72" t="s">
        <v>32</v>
      </c>
      <c r="C93" s="295" t="s">
        <v>595</v>
      </c>
      <c r="D93" s="295"/>
      <c r="E93" s="295"/>
      <c r="F93" s="295"/>
      <c r="G93" s="295"/>
      <c r="H93" s="295"/>
      <c r="I93" s="296"/>
      <c r="J93" s="296"/>
      <c r="K93" s="295"/>
      <c r="L93" s="241"/>
      <c r="M93" s="72" t="s">
        <v>32</v>
      </c>
      <c r="N93" s="295" t="s">
        <v>595</v>
      </c>
      <c r="O93" s="295"/>
      <c r="P93" s="295"/>
      <c r="Q93" s="295"/>
      <c r="R93" s="295"/>
      <c r="S93" s="295"/>
      <c r="T93" s="296"/>
      <c r="U93" s="296"/>
      <c r="V93" s="295"/>
    </row>
    <row r="94" spans="2:22" ht="57" customHeight="1" x14ac:dyDescent="0.35">
      <c r="B94" s="151" t="s">
        <v>152</v>
      </c>
      <c r="C94" s="152" t="s">
        <v>605</v>
      </c>
      <c r="D94" s="153"/>
      <c r="E94" s="153">
        <v>122000</v>
      </c>
      <c r="F94" s="153">
        <v>0</v>
      </c>
      <c r="G94" s="154">
        <f>SUM(D94:F94)</f>
        <v>122000</v>
      </c>
      <c r="H94" s="155">
        <v>0.3</v>
      </c>
      <c r="I94" s="153"/>
      <c r="J94" s="221" t="s">
        <v>627</v>
      </c>
      <c r="K94" s="157"/>
      <c r="L94" s="242"/>
      <c r="M94" s="151" t="s">
        <v>152</v>
      </c>
      <c r="N94" s="152" t="s">
        <v>605</v>
      </c>
      <c r="O94" s="153"/>
      <c r="P94" s="153">
        <v>122000</v>
      </c>
      <c r="Q94" s="153">
        <v>0</v>
      </c>
      <c r="R94" s="154">
        <f>SUM(O94:Q94)</f>
        <v>122000</v>
      </c>
      <c r="S94" s="155">
        <v>0.3</v>
      </c>
      <c r="T94" s="153"/>
      <c r="U94" s="221" t="s">
        <v>627</v>
      </c>
      <c r="V94" s="157"/>
    </row>
    <row r="95" spans="2:22" ht="69.650000000000006" customHeight="1" x14ac:dyDescent="0.35">
      <c r="B95" s="151" t="s">
        <v>153</v>
      </c>
      <c r="C95" s="152" t="s">
        <v>606</v>
      </c>
      <c r="D95" s="153"/>
      <c r="E95" s="153">
        <v>48000</v>
      </c>
      <c r="F95" s="153">
        <v>30000</v>
      </c>
      <c r="G95" s="154">
        <f t="shared" ref="G95:G101" si="16">SUM(D95:F95)</f>
        <v>78000</v>
      </c>
      <c r="H95" s="155">
        <v>0.3</v>
      </c>
      <c r="I95" s="153"/>
      <c r="J95" s="156" t="s">
        <v>626</v>
      </c>
      <c r="K95" s="157"/>
      <c r="L95" s="242"/>
      <c r="M95" s="151" t="s">
        <v>153</v>
      </c>
      <c r="N95" s="152" t="s">
        <v>606</v>
      </c>
      <c r="O95" s="153"/>
      <c r="P95" s="233">
        <v>38000</v>
      </c>
      <c r="Q95" s="153">
        <v>30000</v>
      </c>
      <c r="R95" s="154">
        <f t="shared" ref="R95:R101" si="17">SUM(O95:Q95)</f>
        <v>68000</v>
      </c>
      <c r="S95" s="155">
        <v>0.3</v>
      </c>
      <c r="T95" s="153"/>
      <c r="U95" s="156" t="s">
        <v>626</v>
      </c>
      <c r="V95" s="230" t="s">
        <v>630</v>
      </c>
    </row>
    <row r="96" spans="2:22" ht="57" customHeight="1" x14ac:dyDescent="0.35">
      <c r="B96" s="151" t="s">
        <v>154</v>
      </c>
      <c r="C96" s="208" t="s">
        <v>611</v>
      </c>
      <c r="D96" s="204">
        <v>100000</v>
      </c>
      <c r="E96" s="204"/>
      <c r="F96" s="204"/>
      <c r="G96" s="209">
        <f t="shared" si="16"/>
        <v>100000</v>
      </c>
      <c r="H96" s="210">
        <v>0.45</v>
      </c>
      <c r="I96" s="204"/>
      <c r="J96" s="211" t="s">
        <v>623</v>
      </c>
      <c r="K96" s="212"/>
      <c r="L96" s="242"/>
      <c r="M96" s="151" t="s">
        <v>154</v>
      </c>
      <c r="N96" s="208" t="s">
        <v>611</v>
      </c>
      <c r="O96" s="204">
        <v>100000</v>
      </c>
      <c r="P96" s="204"/>
      <c r="Q96" s="204"/>
      <c r="R96" s="209">
        <f t="shared" si="17"/>
        <v>100000</v>
      </c>
      <c r="S96" s="210">
        <v>0.45</v>
      </c>
      <c r="T96" s="204"/>
      <c r="U96" s="211" t="s">
        <v>623</v>
      </c>
      <c r="V96" s="212"/>
    </row>
    <row r="97" spans="2:22" ht="57.65" customHeight="1" x14ac:dyDescent="0.35">
      <c r="B97" s="151" t="s">
        <v>155</v>
      </c>
      <c r="C97" s="208" t="s">
        <v>612</v>
      </c>
      <c r="D97" s="204"/>
      <c r="E97" s="204"/>
      <c r="F97" s="204">
        <v>96000</v>
      </c>
      <c r="G97" s="209">
        <f t="shared" si="16"/>
        <v>96000</v>
      </c>
      <c r="H97" s="210">
        <v>0.45</v>
      </c>
      <c r="I97" s="204"/>
      <c r="J97" s="211" t="s">
        <v>622</v>
      </c>
      <c r="K97" s="212"/>
      <c r="L97" s="242"/>
      <c r="M97" s="151" t="s">
        <v>155</v>
      </c>
      <c r="N97" s="208" t="s">
        <v>612</v>
      </c>
      <c r="O97" s="204"/>
      <c r="P97" s="204"/>
      <c r="Q97" s="204">
        <v>96000</v>
      </c>
      <c r="R97" s="209">
        <f t="shared" si="17"/>
        <v>96000</v>
      </c>
      <c r="S97" s="210">
        <v>0.45</v>
      </c>
      <c r="T97" s="204"/>
      <c r="U97" s="211" t="s">
        <v>622</v>
      </c>
      <c r="V97" s="212"/>
    </row>
    <row r="98" spans="2:22" ht="74" customHeight="1" x14ac:dyDescent="0.35">
      <c r="B98" s="151" t="s">
        <v>156</v>
      </c>
      <c r="C98" s="208" t="s">
        <v>613</v>
      </c>
      <c r="D98" s="204">
        <v>40000</v>
      </c>
      <c r="E98" s="204">
        <v>100000</v>
      </c>
      <c r="F98" s="204">
        <v>79715.42</v>
      </c>
      <c r="G98" s="209">
        <f t="shared" si="16"/>
        <v>219715.41999999998</v>
      </c>
      <c r="H98" s="210">
        <v>0.35</v>
      </c>
      <c r="I98" s="204">
        <v>53933.13</v>
      </c>
      <c r="J98" s="222" t="s">
        <v>621</v>
      </c>
      <c r="K98" s="212"/>
      <c r="L98" s="242"/>
      <c r="M98" s="151" t="s">
        <v>156</v>
      </c>
      <c r="N98" s="208" t="s">
        <v>613</v>
      </c>
      <c r="O98" s="204">
        <v>40000</v>
      </c>
      <c r="P98" s="233">
        <v>85000</v>
      </c>
      <c r="Q98" s="204">
        <v>79715.42</v>
      </c>
      <c r="R98" s="209">
        <f t="shared" si="17"/>
        <v>204715.41999999998</v>
      </c>
      <c r="S98" s="210">
        <v>0.35</v>
      </c>
      <c r="T98" s="204"/>
      <c r="U98" s="222" t="s">
        <v>621</v>
      </c>
      <c r="V98" s="230" t="s">
        <v>631</v>
      </c>
    </row>
    <row r="99" spans="2:22" ht="23.75" hidden="1" customHeight="1" x14ac:dyDescent="0.35">
      <c r="B99" s="151" t="s">
        <v>157</v>
      </c>
      <c r="C99" s="208"/>
      <c r="D99" s="204"/>
      <c r="E99" s="204"/>
      <c r="F99" s="204"/>
      <c r="G99" s="209">
        <f t="shared" si="16"/>
        <v>0</v>
      </c>
      <c r="H99" s="210"/>
      <c r="I99" s="204"/>
      <c r="J99" s="211"/>
      <c r="K99" s="212"/>
      <c r="L99" s="242"/>
      <c r="M99" s="151" t="s">
        <v>157</v>
      </c>
      <c r="N99" s="208"/>
      <c r="O99" s="204"/>
      <c r="P99" s="204"/>
      <c r="Q99" s="204"/>
      <c r="R99" s="209">
        <f t="shared" si="17"/>
        <v>0</v>
      </c>
      <c r="S99" s="210"/>
      <c r="T99" s="204"/>
      <c r="U99" s="211"/>
      <c r="V99" s="212"/>
    </row>
    <row r="100" spans="2:22" ht="23.75" hidden="1" customHeight="1" x14ac:dyDescent="0.35">
      <c r="B100" s="151" t="s">
        <v>158</v>
      </c>
      <c r="C100" s="213"/>
      <c r="D100" s="214"/>
      <c r="E100" s="214"/>
      <c r="F100" s="214"/>
      <c r="G100" s="209">
        <f t="shared" si="16"/>
        <v>0</v>
      </c>
      <c r="H100" s="215"/>
      <c r="I100" s="214"/>
      <c r="J100" s="211"/>
      <c r="K100" s="216"/>
      <c r="L100" s="242"/>
      <c r="M100" s="151" t="s">
        <v>158</v>
      </c>
      <c r="N100" s="213"/>
      <c r="O100" s="214"/>
      <c r="P100" s="214"/>
      <c r="Q100" s="214"/>
      <c r="R100" s="209">
        <f t="shared" si="17"/>
        <v>0</v>
      </c>
      <c r="S100" s="215"/>
      <c r="T100" s="214"/>
      <c r="U100" s="211"/>
      <c r="V100" s="216"/>
    </row>
    <row r="101" spans="2:22" ht="23.75" hidden="1" customHeight="1" x14ac:dyDescent="0.35">
      <c r="B101" s="151" t="s">
        <v>159</v>
      </c>
      <c r="C101" s="213"/>
      <c r="D101" s="214"/>
      <c r="E101" s="214"/>
      <c r="F101" s="214"/>
      <c r="G101" s="209">
        <f t="shared" si="16"/>
        <v>0</v>
      </c>
      <c r="H101" s="215"/>
      <c r="I101" s="214"/>
      <c r="J101" s="211"/>
      <c r="K101" s="216"/>
      <c r="L101" s="242"/>
      <c r="M101" s="151" t="s">
        <v>159</v>
      </c>
      <c r="N101" s="213"/>
      <c r="O101" s="214"/>
      <c r="P101" s="214"/>
      <c r="Q101" s="214"/>
      <c r="R101" s="209">
        <f t="shared" si="17"/>
        <v>0</v>
      </c>
      <c r="S101" s="215"/>
      <c r="T101" s="214"/>
      <c r="U101" s="211"/>
      <c r="V101" s="216"/>
    </row>
    <row r="102" spans="2:22" ht="23.75" customHeight="1" x14ac:dyDescent="0.35">
      <c r="C102" s="217" t="s">
        <v>90</v>
      </c>
      <c r="D102" s="218">
        <f>SUM(D94:D101)</f>
        <v>140000</v>
      </c>
      <c r="E102" s="218">
        <f>SUM(E94:E101)</f>
        <v>270000</v>
      </c>
      <c r="F102" s="218">
        <f>SUM(F94:F101)</f>
        <v>205715.41999999998</v>
      </c>
      <c r="G102" s="219">
        <f>SUM(G94:G101)</f>
        <v>615715.41999999993</v>
      </c>
      <c r="H102" s="218">
        <f>(H94*G94)+(H95*G95)+(H96*G96)+(H97*G97)+(H98*G98)+(H99*G99)+(H100*G100)+(H101*G101)</f>
        <v>225100.397</v>
      </c>
      <c r="I102" s="218">
        <f>SUM(I94:I101)</f>
        <v>53933.13</v>
      </c>
      <c r="J102" s="220"/>
      <c r="K102" s="216"/>
      <c r="L102" s="243"/>
      <c r="N102" s="217" t="s">
        <v>90</v>
      </c>
      <c r="O102" s="218">
        <f>SUM(O94:O101)</f>
        <v>140000</v>
      </c>
      <c r="P102" s="218">
        <f>SUM(P94:P101)</f>
        <v>245000</v>
      </c>
      <c r="Q102" s="218">
        <f>SUM(Q94:Q101)</f>
        <v>205715.41999999998</v>
      </c>
      <c r="R102" s="219">
        <f>SUM(R94:R101)</f>
        <v>590715.41999999993</v>
      </c>
      <c r="S102" s="218">
        <f>(S94*R94)+(S95*R95)+(S96*R96)+(S97*R97)+(S98*R98)+(S99*R99)+(S100*R100)+(S101*R101)</f>
        <v>216850.397</v>
      </c>
      <c r="T102" s="218">
        <f>SUM(T94:T101)</f>
        <v>0</v>
      </c>
      <c r="U102" s="220"/>
      <c r="V102" s="216"/>
    </row>
    <row r="103" spans="2:22" ht="18.649999999999999" customHeight="1" x14ac:dyDescent="0.35">
      <c r="B103" s="72" t="s">
        <v>160</v>
      </c>
      <c r="C103" s="299" t="s">
        <v>596</v>
      </c>
      <c r="D103" s="299"/>
      <c r="E103" s="299"/>
      <c r="F103" s="299"/>
      <c r="G103" s="299"/>
      <c r="H103" s="299"/>
      <c r="I103" s="300"/>
      <c r="J103" s="300"/>
      <c r="K103" s="299"/>
      <c r="L103" s="241"/>
      <c r="M103" s="72" t="s">
        <v>160</v>
      </c>
      <c r="N103" s="299" t="s">
        <v>596</v>
      </c>
      <c r="O103" s="299"/>
      <c r="P103" s="299"/>
      <c r="Q103" s="299"/>
      <c r="R103" s="299"/>
      <c r="S103" s="299"/>
      <c r="T103" s="300"/>
      <c r="U103" s="300"/>
      <c r="V103" s="299"/>
    </row>
    <row r="104" spans="2:22" ht="89" customHeight="1" x14ac:dyDescent="0.35">
      <c r="B104" s="151" t="s">
        <v>161</v>
      </c>
      <c r="C104" s="208" t="s">
        <v>597</v>
      </c>
      <c r="D104" s="204"/>
      <c r="E104" s="204">
        <v>180000</v>
      </c>
      <c r="F104" s="204">
        <v>94350</v>
      </c>
      <c r="G104" s="209">
        <f>SUM(D104:F104)</f>
        <v>274350</v>
      </c>
      <c r="H104" s="210">
        <v>0.35</v>
      </c>
      <c r="I104" s="204">
        <v>50503.21</v>
      </c>
      <c r="J104" s="211" t="s">
        <v>622</v>
      </c>
      <c r="K104" s="212"/>
      <c r="L104" s="242"/>
      <c r="M104" s="151" t="s">
        <v>161</v>
      </c>
      <c r="N104" s="208" t="s">
        <v>597</v>
      </c>
      <c r="O104" s="204"/>
      <c r="P104" s="204">
        <v>180000</v>
      </c>
      <c r="Q104" s="204">
        <v>94350</v>
      </c>
      <c r="R104" s="209">
        <f>SUM(O104:Q104)</f>
        <v>274350</v>
      </c>
      <c r="S104" s="210">
        <v>0.35</v>
      </c>
      <c r="T104" s="204"/>
      <c r="U104" s="211" t="s">
        <v>622</v>
      </c>
      <c r="V104" s="212"/>
    </row>
    <row r="105" spans="2:22" ht="57" customHeight="1" x14ac:dyDescent="0.35">
      <c r="B105" s="151" t="s">
        <v>162</v>
      </c>
      <c r="C105" s="208" t="s">
        <v>614</v>
      </c>
      <c r="D105" s="204"/>
      <c r="E105" s="204">
        <v>40000</v>
      </c>
      <c r="F105" s="204">
        <v>30000</v>
      </c>
      <c r="G105" s="209">
        <f t="shared" ref="G105:G111" si="18">SUM(D105:F105)</f>
        <v>70000</v>
      </c>
      <c r="H105" s="210">
        <v>0.3</v>
      </c>
      <c r="I105" s="204"/>
      <c r="J105" s="211" t="s">
        <v>622</v>
      </c>
      <c r="K105" s="212"/>
      <c r="L105" s="242"/>
      <c r="M105" s="151" t="s">
        <v>162</v>
      </c>
      <c r="N105" s="208" t="s">
        <v>614</v>
      </c>
      <c r="O105" s="204"/>
      <c r="P105" s="233">
        <v>45000</v>
      </c>
      <c r="Q105" s="204">
        <v>30000</v>
      </c>
      <c r="R105" s="209">
        <f t="shared" ref="R105:R111" si="19">SUM(O105:Q105)</f>
        <v>75000</v>
      </c>
      <c r="S105" s="210">
        <v>0.3</v>
      </c>
      <c r="T105" s="204"/>
      <c r="U105" s="211" t="s">
        <v>622</v>
      </c>
      <c r="V105" s="230" t="s">
        <v>632</v>
      </c>
    </row>
    <row r="106" spans="2:22" ht="60.75" customHeight="1" x14ac:dyDescent="0.35">
      <c r="B106" s="151" t="s">
        <v>163</v>
      </c>
      <c r="C106" s="208" t="s">
        <v>615</v>
      </c>
      <c r="D106" s="204"/>
      <c r="E106" s="204">
        <v>371289.72</v>
      </c>
      <c r="F106" s="204"/>
      <c r="G106" s="209">
        <f t="shared" si="18"/>
        <v>371289.72</v>
      </c>
      <c r="H106" s="210">
        <v>0.4</v>
      </c>
      <c r="I106" s="204"/>
      <c r="J106" s="211" t="s">
        <v>622</v>
      </c>
      <c r="K106" s="212"/>
      <c r="L106" s="242"/>
      <c r="M106" s="151" t="s">
        <v>163</v>
      </c>
      <c r="N106" s="208" t="s">
        <v>615</v>
      </c>
      <c r="O106" s="204"/>
      <c r="P106" s="204">
        <v>371289.72</v>
      </c>
      <c r="Q106" s="204"/>
      <c r="R106" s="209">
        <f t="shared" si="19"/>
        <v>371289.72</v>
      </c>
      <c r="S106" s="210">
        <v>0.4</v>
      </c>
      <c r="T106" s="204"/>
      <c r="U106" s="211" t="s">
        <v>622</v>
      </c>
      <c r="V106" s="212"/>
    </row>
    <row r="107" spans="2:22" ht="21.65" hidden="1" customHeight="1" x14ac:dyDescent="0.35">
      <c r="B107" s="151" t="s">
        <v>164</v>
      </c>
      <c r="C107" s="152"/>
      <c r="D107" s="153"/>
      <c r="E107" s="153"/>
      <c r="F107" s="153"/>
      <c r="G107" s="154">
        <f t="shared" si="18"/>
        <v>0</v>
      </c>
      <c r="H107" s="155"/>
      <c r="I107" s="153"/>
      <c r="J107" s="156"/>
      <c r="K107" s="157"/>
      <c r="L107" s="242"/>
      <c r="M107" s="151" t="s">
        <v>164</v>
      </c>
      <c r="N107" s="152"/>
      <c r="O107" s="153"/>
      <c r="P107" s="153"/>
      <c r="Q107" s="153"/>
      <c r="R107" s="154">
        <f t="shared" si="19"/>
        <v>0</v>
      </c>
      <c r="S107" s="155"/>
      <c r="T107" s="153"/>
      <c r="U107" s="156"/>
      <c r="V107" s="157"/>
    </row>
    <row r="108" spans="2:22" ht="21.65" hidden="1" customHeight="1" x14ac:dyDescent="0.35">
      <c r="B108" s="151" t="s">
        <v>165</v>
      </c>
      <c r="C108" s="152"/>
      <c r="D108" s="153"/>
      <c r="E108" s="153"/>
      <c r="F108" s="153"/>
      <c r="G108" s="154">
        <f t="shared" si="18"/>
        <v>0</v>
      </c>
      <c r="H108" s="155"/>
      <c r="I108" s="153"/>
      <c r="J108" s="156"/>
      <c r="K108" s="157"/>
      <c r="L108" s="242"/>
      <c r="M108" s="151" t="s">
        <v>165</v>
      </c>
      <c r="N108" s="152"/>
      <c r="O108" s="153"/>
      <c r="P108" s="153"/>
      <c r="Q108" s="153"/>
      <c r="R108" s="154">
        <f t="shared" si="19"/>
        <v>0</v>
      </c>
      <c r="S108" s="155"/>
      <c r="T108" s="153"/>
      <c r="U108" s="156"/>
      <c r="V108" s="157"/>
    </row>
    <row r="109" spans="2:22" ht="21.65" hidden="1" customHeight="1" x14ac:dyDescent="0.35">
      <c r="B109" s="151" t="s">
        <v>166</v>
      </c>
      <c r="C109" s="152"/>
      <c r="D109" s="153"/>
      <c r="E109" s="153"/>
      <c r="F109" s="153"/>
      <c r="G109" s="154">
        <f t="shared" si="18"/>
        <v>0</v>
      </c>
      <c r="H109" s="155"/>
      <c r="I109" s="153"/>
      <c r="J109" s="156"/>
      <c r="K109" s="157"/>
      <c r="L109" s="242"/>
      <c r="M109" s="151" t="s">
        <v>166</v>
      </c>
      <c r="N109" s="152"/>
      <c r="O109" s="153"/>
      <c r="P109" s="153"/>
      <c r="Q109" s="153"/>
      <c r="R109" s="154">
        <f t="shared" si="19"/>
        <v>0</v>
      </c>
      <c r="S109" s="155"/>
      <c r="T109" s="153"/>
      <c r="U109" s="156"/>
      <c r="V109" s="157"/>
    </row>
    <row r="110" spans="2:22" ht="21.65" hidden="1" customHeight="1" x14ac:dyDescent="0.35">
      <c r="B110" s="151" t="s">
        <v>167</v>
      </c>
      <c r="C110" s="158"/>
      <c r="D110" s="159"/>
      <c r="E110" s="159"/>
      <c r="F110" s="159"/>
      <c r="G110" s="154">
        <f t="shared" si="18"/>
        <v>0</v>
      </c>
      <c r="H110" s="160"/>
      <c r="I110" s="159"/>
      <c r="J110" s="156"/>
      <c r="K110" s="161"/>
      <c r="L110" s="242"/>
      <c r="M110" s="151" t="s">
        <v>167</v>
      </c>
      <c r="N110" s="158"/>
      <c r="O110" s="159"/>
      <c r="P110" s="159"/>
      <c r="Q110" s="159"/>
      <c r="R110" s="154">
        <f t="shared" si="19"/>
        <v>0</v>
      </c>
      <c r="S110" s="160"/>
      <c r="T110" s="159"/>
      <c r="U110" s="156"/>
      <c r="V110" s="161"/>
    </row>
    <row r="111" spans="2:22" ht="21.65" hidden="1" customHeight="1" x14ac:dyDescent="0.35">
      <c r="B111" s="151" t="s">
        <v>168</v>
      </c>
      <c r="C111" s="158"/>
      <c r="D111" s="159"/>
      <c r="E111" s="159"/>
      <c r="F111" s="159"/>
      <c r="G111" s="154">
        <f t="shared" si="18"/>
        <v>0</v>
      </c>
      <c r="H111" s="160"/>
      <c r="I111" s="159"/>
      <c r="J111" s="156"/>
      <c r="K111" s="161"/>
      <c r="L111" s="242"/>
      <c r="M111" s="151" t="s">
        <v>168</v>
      </c>
      <c r="N111" s="158"/>
      <c r="O111" s="159"/>
      <c r="P111" s="159"/>
      <c r="Q111" s="159"/>
      <c r="R111" s="154">
        <f t="shared" si="19"/>
        <v>0</v>
      </c>
      <c r="S111" s="160"/>
      <c r="T111" s="159"/>
      <c r="U111" s="156"/>
      <c r="V111" s="161"/>
    </row>
    <row r="112" spans="2:22" ht="28.25" customHeight="1" x14ac:dyDescent="0.35">
      <c r="C112" s="73" t="s">
        <v>90</v>
      </c>
      <c r="D112" s="11">
        <f>SUM(D104:D111)</f>
        <v>0</v>
      </c>
      <c r="E112" s="11">
        <f>SUM(E104:E111)</f>
        <v>591289.72</v>
      </c>
      <c r="F112" s="11">
        <f>SUM(F104:F111)</f>
        <v>124350</v>
      </c>
      <c r="G112" s="11">
        <f>SUM(G104:G111)</f>
        <v>715639.72</v>
      </c>
      <c r="H112" s="8">
        <f>(H104*G104)+(H105*G105)+(H106*G106)+(H107*G107)+(H108*G108)+(H109*G109)+(H110*G110)+(H111*G111)</f>
        <v>265538.38800000004</v>
      </c>
      <c r="I112" s="8">
        <f>SUM(I104:I111)</f>
        <v>50503.21</v>
      </c>
      <c r="J112" s="147"/>
      <c r="K112" s="161"/>
      <c r="L112" s="243"/>
      <c r="N112" s="73" t="s">
        <v>90</v>
      </c>
      <c r="O112" s="11">
        <f>SUM(O104:O111)</f>
        <v>0</v>
      </c>
      <c r="P112" s="11">
        <f>SUM(P104:P111)</f>
        <v>596289.72</v>
      </c>
      <c r="Q112" s="11">
        <f>SUM(Q104:Q111)</f>
        <v>124350</v>
      </c>
      <c r="R112" s="11">
        <f>SUM(R104:R111)</f>
        <v>720639.72</v>
      </c>
      <c r="S112" s="8">
        <f>(S104*R104)+(S105*R105)+(S106*R106)+(S107*R107)+(S108*R108)+(S109*R109)+(S110*R110)+(S111*R111)</f>
        <v>267038.38800000004</v>
      </c>
      <c r="T112" s="8">
        <f>SUM(T104:T111)</f>
        <v>0</v>
      </c>
      <c r="U112" s="147"/>
      <c r="V112" s="161"/>
    </row>
    <row r="113" spans="2:22" ht="6.65" hidden="1" customHeight="1" x14ac:dyDescent="0.35">
      <c r="B113" s="109" t="s">
        <v>36</v>
      </c>
      <c r="C113" s="297"/>
      <c r="D113" s="297"/>
      <c r="E113" s="297"/>
      <c r="F113" s="297"/>
      <c r="G113" s="297"/>
      <c r="H113" s="297"/>
      <c r="I113" s="298"/>
      <c r="J113" s="298"/>
      <c r="K113" s="297"/>
      <c r="L113" s="241"/>
      <c r="M113" s="109" t="s">
        <v>36</v>
      </c>
      <c r="N113" s="297"/>
      <c r="O113" s="297"/>
      <c r="P113" s="297"/>
      <c r="Q113" s="297"/>
      <c r="R113" s="297"/>
      <c r="S113" s="297"/>
      <c r="T113" s="298"/>
      <c r="U113" s="298"/>
      <c r="V113" s="297"/>
    </row>
    <row r="114" spans="2:22" ht="6.65" hidden="1" customHeight="1" x14ac:dyDescent="0.35">
      <c r="B114" s="151" t="s">
        <v>169</v>
      </c>
      <c r="C114" s="152"/>
      <c r="D114" s="153"/>
      <c r="E114" s="153"/>
      <c r="F114" s="153"/>
      <c r="G114" s="154">
        <f>SUM(D114:F114)</f>
        <v>0</v>
      </c>
      <c r="H114" s="155"/>
      <c r="I114" s="153"/>
      <c r="J114" s="156"/>
      <c r="K114" s="157"/>
      <c r="L114" s="242"/>
      <c r="M114" s="151" t="s">
        <v>169</v>
      </c>
      <c r="N114" s="152"/>
      <c r="O114" s="153"/>
      <c r="P114" s="153"/>
      <c r="Q114" s="153"/>
      <c r="R114" s="154">
        <f>SUM(O114:Q114)</f>
        <v>0</v>
      </c>
      <c r="S114" s="155"/>
      <c r="T114" s="153"/>
      <c r="U114" s="156"/>
      <c r="V114" s="157"/>
    </row>
    <row r="115" spans="2:22" ht="6.65" hidden="1" customHeight="1" x14ac:dyDescent="0.35">
      <c r="B115" s="151" t="s">
        <v>170</v>
      </c>
      <c r="C115" s="152"/>
      <c r="D115" s="153"/>
      <c r="E115" s="153"/>
      <c r="F115" s="153"/>
      <c r="G115" s="154">
        <f t="shared" ref="G115:G121" si="20">SUM(D115:F115)</f>
        <v>0</v>
      </c>
      <c r="H115" s="155"/>
      <c r="I115" s="153"/>
      <c r="J115" s="156"/>
      <c r="K115" s="157"/>
      <c r="L115" s="242"/>
      <c r="M115" s="151" t="s">
        <v>170</v>
      </c>
      <c r="N115" s="152"/>
      <c r="O115" s="153"/>
      <c r="P115" s="153"/>
      <c r="Q115" s="153"/>
      <c r="R115" s="154">
        <f t="shared" ref="R115:R121" si="21">SUM(O115:Q115)</f>
        <v>0</v>
      </c>
      <c r="S115" s="155"/>
      <c r="T115" s="153"/>
      <c r="U115" s="156"/>
      <c r="V115" s="157"/>
    </row>
    <row r="116" spans="2:22" ht="6.65" hidden="1" customHeight="1" x14ac:dyDescent="0.35">
      <c r="B116" s="151" t="s">
        <v>171</v>
      </c>
      <c r="C116" s="152"/>
      <c r="D116" s="153"/>
      <c r="E116" s="153"/>
      <c r="F116" s="153"/>
      <c r="G116" s="154">
        <f t="shared" si="20"/>
        <v>0</v>
      </c>
      <c r="H116" s="155"/>
      <c r="I116" s="153"/>
      <c r="J116" s="156"/>
      <c r="K116" s="157"/>
      <c r="L116" s="242"/>
      <c r="M116" s="151" t="s">
        <v>171</v>
      </c>
      <c r="N116" s="152"/>
      <c r="O116" s="153"/>
      <c r="P116" s="153"/>
      <c r="Q116" s="153"/>
      <c r="R116" s="154">
        <f t="shared" si="21"/>
        <v>0</v>
      </c>
      <c r="S116" s="155"/>
      <c r="T116" s="153"/>
      <c r="U116" s="156"/>
      <c r="V116" s="157"/>
    </row>
    <row r="117" spans="2:22" ht="6.65" hidden="1" customHeight="1" x14ac:dyDescent="0.35">
      <c r="B117" s="151" t="s">
        <v>172</v>
      </c>
      <c r="C117" s="152"/>
      <c r="D117" s="153"/>
      <c r="E117" s="153"/>
      <c r="F117" s="153"/>
      <c r="G117" s="154">
        <f t="shared" si="20"/>
        <v>0</v>
      </c>
      <c r="H117" s="155"/>
      <c r="I117" s="153"/>
      <c r="J117" s="156"/>
      <c r="K117" s="157"/>
      <c r="L117" s="242"/>
      <c r="M117" s="151" t="s">
        <v>172</v>
      </c>
      <c r="N117" s="152"/>
      <c r="O117" s="153"/>
      <c r="P117" s="153"/>
      <c r="Q117" s="153"/>
      <c r="R117" s="154">
        <f t="shared" si="21"/>
        <v>0</v>
      </c>
      <c r="S117" s="155"/>
      <c r="T117" s="153"/>
      <c r="U117" s="156"/>
      <c r="V117" s="157"/>
    </row>
    <row r="118" spans="2:22" ht="6.65" hidden="1" customHeight="1" x14ac:dyDescent="0.35">
      <c r="B118" s="151" t="s">
        <v>173</v>
      </c>
      <c r="C118" s="152"/>
      <c r="D118" s="153"/>
      <c r="E118" s="153"/>
      <c r="F118" s="153"/>
      <c r="G118" s="154">
        <f t="shared" si="20"/>
        <v>0</v>
      </c>
      <c r="H118" s="155"/>
      <c r="I118" s="153"/>
      <c r="J118" s="156"/>
      <c r="K118" s="157"/>
      <c r="L118" s="242"/>
      <c r="M118" s="151" t="s">
        <v>173</v>
      </c>
      <c r="N118" s="152"/>
      <c r="O118" s="153"/>
      <c r="P118" s="153"/>
      <c r="Q118" s="153"/>
      <c r="R118" s="154">
        <f t="shared" si="21"/>
        <v>0</v>
      </c>
      <c r="S118" s="155"/>
      <c r="T118" s="153"/>
      <c r="U118" s="156"/>
      <c r="V118" s="157"/>
    </row>
    <row r="119" spans="2:22" ht="6.65" hidden="1" customHeight="1" x14ac:dyDescent="0.35">
      <c r="B119" s="151" t="s">
        <v>174</v>
      </c>
      <c r="C119" s="152"/>
      <c r="D119" s="153"/>
      <c r="E119" s="153"/>
      <c r="F119" s="153"/>
      <c r="G119" s="154">
        <f t="shared" si="20"/>
        <v>0</v>
      </c>
      <c r="H119" s="155"/>
      <c r="I119" s="153"/>
      <c r="J119" s="156"/>
      <c r="K119" s="157"/>
      <c r="L119" s="242"/>
      <c r="M119" s="151" t="s">
        <v>174</v>
      </c>
      <c r="N119" s="152"/>
      <c r="O119" s="153"/>
      <c r="P119" s="153"/>
      <c r="Q119" s="153"/>
      <c r="R119" s="154">
        <f t="shared" si="21"/>
        <v>0</v>
      </c>
      <c r="S119" s="155"/>
      <c r="T119" s="153"/>
      <c r="U119" s="156"/>
      <c r="V119" s="157"/>
    </row>
    <row r="120" spans="2:22" ht="6.65" hidden="1" customHeight="1" x14ac:dyDescent="0.35">
      <c r="B120" s="151" t="s">
        <v>175</v>
      </c>
      <c r="C120" s="158"/>
      <c r="D120" s="159"/>
      <c r="E120" s="159"/>
      <c r="F120" s="159"/>
      <c r="G120" s="154">
        <f t="shared" si="20"/>
        <v>0</v>
      </c>
      <c r="H120" s="160"/>
      <c r="I120" s="159"/>
      <c r="J120" s="156"/>
      <c r="K120" s="161"/>
      <c r="L120" s="242"/>
      <c r="M120" s="151" t="s">
        <v>175</v>
      </c>
      <c r="N120" s="158"/>
      <c r="O120" s="159"/>
      <c r="P120" s="159"/>
      <c r="Q120" s="159"/>
      <c r="R120" s="154">
        <f t="shared" si="21"/>
        <v>0</v>
      </c>
      <c r="S120" s="160"/>
      <c r="T120" s="159"/>
      <c r="U120" s="156"/>
      <c r="V120" s="161"/>
    </row>
    <row r="121" spans="2:22" ht="6.65" hidden="1" customHeight="1" x14ac:dyDescent="0.35">
      <c r="B121" s="151" t="s">
        <v>176</v>
      </c>
      <c r="C121" s="158"/>
      <c r="D121" s="159"/>
      <c r="E121" s="159"/>
      <c r="F121" s="159"/>
      <c r="G121" s="154">
        <f t="shared" si="20"/>
        <v>0</v>
      </c>
      <c r="H121" s="160"/>
      <c r="I121" s="159"/>
      <c r="J121" s="156"/>
      <c r="K121" s="161"/>
      <c r="L121" s="242"/>
      <c r="M121" s="151" t="s">
        <v>176</v>
      </c>
      <c r="N121" s="158"/>
      <c r="O121" s="159"/>
      <c r="P121" s="159"/>
      <c r="Q121" s="159"/>
      <c r="R121" s="154">
        <f t="shared" si="21"/>
        <v>0</v>
      </c>
      <c r="S121" s="160"/>
      <c r="T121" s="159"/>
      <c r="U121" s="156"/>
      <c r="V121" s="161"/>
    </row>
    <row r="122" spans="2:22" ht="6.65" hidden="1" customHeight="1" x14ac:dyDescent="0.35">
      <c r="C122" s="73" t="s">
        <v>90</v>
      </c>
      <c r="D122" s="11">
        <f>SUM(D114:D121)</f>
        <v>0</v>
      </c>
      <c r="E122" s="11">
        <f>SUM(E114:E121)</f>
        <v>0</v>
      </c>
      <c r="F122" s="11">
        <f>SUM(F114:F121)</f>
        <v>0</v>
      </c>
      <c r="G122" s="11">
        <f>SUM(G114:G121)</f>
        <v>0</v>
      </c>
      <c r="H122" s="8">
        <f>(H114*G114)+(H115*G115)+(H116*G116)+(H117*G117)+(H118*G118)+(H119*G119)+(H120*G120)+(H121*G121)</f>
        <v>0</v>
      </c>
      <c r="I122" s="8">
        <f>SUM(I114:I121)</f>
        <v>0</v>
      </c>
      <c r="J122" s="147"/>
      <c r="K122" s="161"/>
      <c r="L122" s="243"/>
      <c r="N122" s="73" t="s">
        <v>90</v>
      </c>
      <c r="O122" s="11">
        <f>SUM(O114:O121)</f>
        <v>0</v>
      </c>
      <c r="P122" s="11">
        <f>SUM(P114:P121)</f>
        <v>0</v>
      </c>
      <c r="Q122" s="11">
        <f>SUM(Q114:Q121)</f>
        <v>0</v>
      </c>
      <c r="R122" s="11">
        <f>SUM(R114:R121)</f>
        <v>0</v>
      </c>
      <c r="S122" s="8">
        <f>(S114*R114)+(S115*R115)+(S116*R116)+(S117*R117)+(S118*R118)+(S119*R119)+(S120*R120)+(S121*R121)</f>
        <v>0</v>
      </c>
      <c r="T122" s="8">
        <f>SUM(T114:T121)</f>
        <v>0</v>
      </c>
      <c r="U122" s="147"/>
      <c r="V122" s="161"/>
    </row>
    <row r="123" spans="2:22" ht="6.65" hidden="1" customHeight="1" x14ac:dyDescent="0.35">
      <c r="B123" s="109" t="s">
        <v>38</v>
      </c>
      <c r="C123" s="297"/>
      <c r="D123" s="297"/>
      <c r="E123" s="297"/>
      <c r="F123" s="297"/>
      <c r="G123" s="297"/>
      <c r="H123" s="297"/>
      <c r="I123" s="298"/>
      <c r="J123" s="298"/>
      <c r="K123" s="297"/>
      <c r="L123" s="241"/>
      <c r="M123" s="109" t="s">
        <v>38</v>
      </c>
      <c r="N123" s="297"/>
      <c r="O123" s="297"/>
      <c r="P123" s="297"/>
      <c r="Q123" s="297"/>
      <c r="R123" s="297"/>
      <c r="S123" s="297"/>
      <c r="T123" s="298"/>
      <c r="U123" s="298"/>
      <c r="V123" s="297"/>
    </row>
    <row r="124" spans="2:22" ht="6.65" hidden="1" customHeight="1" x14ac:dyDescent="0.35">
      <c r="B124" s="151" t="s">
        <v>177</v>
      </c>
      <c r="C124" s="152"/>
      <c r="D124" s="153"/>
      <c r="E124" s="153"/>
      <c r="F124" s="153"/>
      <c r="G124" s="154">
        <f>SUM(D124:F124)</f>
        <v>0</v>
      </c>
      <c r="H124" s="155"/>
      <c r="I124" s="153"/>
      <c r="J124" s="156"/>
      <c r="K124" s="157"/>
      <c r="L124" s="242"/>
      <c r="M124" s="151" t="s">
        <v>177</v>
      </c>
      <c r="N124" s="152"/>
      <c r="O124" s="153"/>
      <c r="P124" s="153"/>
      <c r="Q124" s="153"/>
      <c r="R124" s="154">
        <f>SUM(O124:Q124)</f>
        <v>0</v>
      </c>
      <c r="S124" s="155"/>
      <c r="T124" s="153"/>
      <c r="U124" s="156"/>
      <c r="V124" s="157"/>
    </row>
    <row r="125" spans="2:22" ht="6.65" hidden="1" customHeight="1" x14ac:dyDescent="0.35">
      <c r="B125" s="151" t="s">
        <v>178</v>
      </c>
      <c r="C125" s="152"/>
      <c r="D125" s="153"/>
      <c r="E125" s="153"/>
      <c r="F125" s="153"/>
      <c r="G125" s="154">
        <f t="shared" ref="G125:G131" si="22">SUM(D125:F125)</f>
        <v>0</v>
      </c>
      <c r="H125" s="155"/>
      <c r="I125" s="153"/>
      <c r="J125" s="156"/>
      <c r="K125" s="157"/>
      <c r="L125" s="242"/>
      <c r="M125" s="151" t="s">
        <v>178</v>
      </c>
      <c r="N125" s="152"/>
      <c r="O125" s="153"/>
      <c r="P125" s="153"/>
      <c r="Q125" s="153"/>
      <c r="R125" s="154">
        <f t="shared" ref="R125:R131" si="23">SUM(O125:Q125)</f>
        <v>0</v>
      </c>
      <c r="S125" s="155"/>
      <c r="T125" s="153"/>
      <c r="U125" s="156"/>
      <c r="V125" s="157"/>
    </row>
    <row r="126" spans="2:22" ht="6.65" hidden="1" customHeight="1" x14ac:dyDescent="0.35">
      <c r="B126" s="151" t="s">
        <v>179</v>
      </c>
      <c r="C126" s="152"/>
      <c r="D126" s="153"/>
      <c r="E126" s="153"/>
      <c r="F126" s="153"/>
      <c r="G126" s="154">
        <f t="shared" si="22"/>
        <v>0</v>
      </c>
      <c r="H126" s="155"/>
      <c r="I126" s="153"/>
      <c r="J126" s="156"/>
      <c r="K126" s="157"/>
      <c r="L126" s="242"/>
      <c r="M126" s="151" t="s">
        <v>179</v>
      </c>
      <c r="N126" s="152"/>
      <c r="O126" s="153"/>
      <c r="P126" s="153"/>
      <c r="Q126" s="153"/>
      <c r="R126" s="154">
        <f t="shared" si="23"/>
        <v>0</v>
      </c>
      <c r="S126" s="155"/>
      <c r="T126" s="153"/>
      <c r="U126" s="156"/>
      <c r="V126" s="157"/>
    </row>
    <row r="127" spans="2:22" ht="6.65" hidden="1" customHeight="1" x14ac:dyDescent="0.35">
      <c r="B127" s="151" t="s">
        <v>180</v>
      </c>
      <c r="C127" s="152"/>
      <c r="D127" s="153"/>
      <c r="E127" s="153"/>
      <c r="F127" s="153"/>
      <c r="G127" s="154">
        <f t="shared" si="22"/>
        <v>0</v>
      </c>
      <c r="H127" s="155"/>
      <c r="I127" s="153"/>
      <c r="J127" s="156"/>
      <c r="K127" s="157"/>
      <c r="L127" s="242"/>
      <c r="M127" s="151" t="s">
        <v>180</v>
      </c>
      <c r="N127" s="152"/>
      <c r="O127" s="153"/>
      <c r="P127" s="153"/>
      <c r="Q127" s="153"/>
      <c r="R127" s="154">
        <f t="shared" si="23"/>
        <v>0</v>
      </c>
      <c r="S127" s="155"/>
      <c r="T127" s="153"/>
      <c r="U127" s="156"/>
      <c r="V127" s="157"/>
    </row>
    <row r="128" spans="2:22" ht="6.65" hidden="1" customHeight="1" x14ac:dyDescent="0.35">
      <c r="B128" s="151" t="s">
        <v>181</v>
      </c>
      <c r="C128" s="152"/>
      <c r="D128" s="153"/>
      <c r="E128" s="153"/>
      <c r="F128" s="153"/>
      <c r="G128" s="154">
        <f t="shared" si="22"/>
        <v>0</v>
      </c>
      <c r="H128" s="155"/>
      <c r="I128" s="153"/>
      <c r="J128" s="156"/>
      <c r="K128" s="157"/>
      <c r="L128" s="242"/>
      <c r="M128" s="151" t="s">
        <v>181</v>
      </c>
      <c r="N128" s="152"/>
      <c r="O128" s="153"/>
      <c r="P128" s="153"/>
      <c r="Q128" s="153"/>
      <c r="R128" s="154">
        <f t="shared" si="23"/>
        <v>0</v>
      </c>
      <c r="S128" s="155"/>
      <c r="T128" s="153"/>
      <c r="U128" s="156"/>
      <c r="V128" s="157"/>
    </row>
    <row r="129" spans="2:22" ht="6.65" hidden="1" customHeight="1" x14ac:dyDescent="0.35">
      <c r="B129" s="151" t="s">
        <v>182</v>
      </c>
      <c r="C129" s="152"/>
      <c r="D129" s="153"/>
      <c r="E129" s="153"/>
      <c r="F129" s="153"/>
      <c r="G129" s="154">
        <f t="shared" si="22"/>
        <v>0</v>
      </c>
      <c r="H129" s="155"/>
      <c r="I129" s="153"/>
      <c r="J129" s="156"/>
      <c r="K129" s="157"/>
      <c r="L129" s="242"/>
      <c r="M129" s="151" t="s">
        <v>182</v>
      </c>
      <c r="N129" s="152"/>
      <c r="O129" s="153"/>
      <c r="P129" s="153"/>
      <c r="Q129" s="153"/>
      <c r="R129" s="154">
        <f t="shared" si="23"/>
        <v>0</v>
      </c>
      <c r="S129" s="155"/>
      <c r="T129" s="153"/>
      <c r="U129" s="156"/>
      <c r="V129" s="157"/>
    </row>
    <row r="130" spans="2:22" ht="6.65" hidden="1" customHeight="1" x14ac:dyDescent="0.35">
      <c r="B130" s="151" t="s">
        <v>183</v>
      </c>
      <c r="C130" s="158"/>
      <c r="D130" s="159"/>
      <c r="E130" s="159"/>
      <c r="F130" s="159"/>
      <c r="G130" s="154">
        <f t="shared" si="22"/>
        <v>0</v>
      </c>
      <c r="H130" s="160"/>
      <c r="I130" s="159"/>
      <c r="J130" s="156"/>
      <c r="K130" s="161"/>
      <c r="L130" s="242"/>
      <c r="M130" s="151" t="s">
        <v>183</v>
      </c>
      <c r="N130" s="158"/>
      <c r="O130" s="159"/>
      <c r="P130" s="159"/>
      <c r="Q130" s="159"/>
      <c r="R130" s="154">
        <f t="shared" si="23"/>
        <v>0</v>
      </c>
      <c r="S130" s="160"/>
      <c r="T130" s="159"/>
      <c r="U130" s="156"/>
      <c r="V130" s="161"/>
    </row>
    <row r="131" spans="2:22" ht="6.65" hidden="1" customHeight="1" x14ac:dyDescent="0.35">
      <c r="B131" s="151" t="s">
        <v>184</v>
      </c>
      <c r="C131" s="158"/>
      <c r="D131" s="159"/>
      <c r="E131" s="159"/>
      <c r="F131" s="159"/>
      <c r="G131" s="154">
        <f t="shared" si="22"/>
        <v>0</v>
      </c>
      <c r="H131" s="160"/>
      <c r="I131" s="159"/>
      <c r="J131" s="156"/>
      <c r="K131" s="161"/>
      <c r="L131" s="242"/>
      <c r="M131" s="151" t="s">
        <v>184</v>
      </c>
      <c r="N131" s="158"/>
      <c r="O131" s="159"/>
      <c r="P131" s="159"/>
      <c r="Q131" s="159"/>
      <c r="R131" s="154">
        <f t="shared" si="23"/>
        <v>0</v>
      </c>
      <c r="S131" s="160"/>
      <c r="T131" s="159"/>
      <c r="U131" s="156"/>
      <c r="V131" s="161"/>
    </row>
    <row r="132" spans="2:22" ht="6.65" hidden="1" customHeight="1" x14ac:dyDescent="0.35">
      <c r="C132" s="73" t="s">
        <v>90</v>
      </c>
      <c r="D132" s="8">
        <f>SUM(D124:D131)</f>
        <v>0</v>
      </c>
      <c r="E132" s="8">
        <f>SUM(E124:E131)</f>
        <v>0</v>
      </c>
      <c r="F132" s="8">
        <f>SUM(F124:F131)</f>
        <v>0</v>
      </c>
      <c r="G132" s="8">
        <f>SUM(G124:G131)</f>
        <v>0</v>
      </c>
      <c r="H132" s="8">
        <f>(H124*G124)+(H125*G125)+(H126*G126)+(H127*G127)+(H128*G128)+(H129*G129)+(H130*G130)+(H131*G131)</f>
        <v>0</v>
      </c>
      <c r="I132" s="8">
        <f>SUM(I124:I131)</f>
        <v>0</v>
      </c>
      <c r="J132" s="147"/>
      <c r="K132" s="161"/>
      <c r="L132" s="243"/>
      <c r="N132" s="73" t="s">
        <v>90</v>
      </c>
      <c r="O132" s="8">
        <f>SUM(O124:O131)</f>
        <v>0</v>
      </c>
      <c r="P132" s="8">
        <f>SUM(P124:P131)</f>
        <v>0</v>
      </c>
      <c r="Q132" s="8">
        <f>SUM(Q124:Q131)</f>
        <v>0</v>
      </c>
      <c r="R132" s="8">
        <f>SUM(R124:R131)</f>
        <v>0</v>
      </c>
      <c r="S132" s="8">
        <f>(S124*R124)+(S125*R125)+(S126*R126)+(S127*R127)+(S128*R128)+(S129*R129)+(S130*R130)+(S131*R131)</f>
        <v>0</v>
      </c>
      <c r="T132" s="8">
        <f>SUM(T124:T131)</f>
        <v>0</v>
      </c>
      <c r="U132" s="147"/>
      <c r="V132" s="161"/>
    </row>
    <row r="133" spans="2:22" ht="6.65" hidden="1" customHeight="1" x14ac:dyDescent="0.35">
      <c r="B133" s="4"/>
      <c r="C133" s="162"/>
      <c r="D133" s="166"/>
      <c r="E133" s="166"/>
      <c r="F133" s="166"/>
      <c r="G133" s="166"/>
      <c r="H133" s="166"/>
      <c r="I133" s="166"/>
      <c r="J133" s="167"/>
      <c r="K133" s="168"/>
      <c r="L133" s="244"/>
      <c r="M133" s="4"/>
      <c r="N133" s="162"/>
      <c r="O133" s="166"/>
      <c r="P133" s="166"/>
      <c r="Q133" s="166"/>
      <c r="R133" s="166"/>
      <c r="S133" s="166"/>
      <c r="T133" s="166"/>
      <c r="U133" s="167"/>
      <c r="V133" s="168"/>
    </row>
    <row r="134" spans="2:22" ht="6.65" hidden="1" customHeight="1" x14ac:dyDescent="0.35">
      <c r="B134" s="73" t="s">
        <v>185</v>
      </c>
      <c r="C134" s="295"/>
      <c r="D134" s="295"/>
      <c r="E134" s="295"/>
      <c r="F134" s="295"/>
      <c r="G134" s="295"/>
      <c r="H134" s="295"/>
      <c r="I134" s="296"/>
      <c r="J134" s="296"/>
      <c r="K134" s="295"/>
      <c r="L134" s="240"/>
      <c r="M134" s="73" t="s">
        <v>185</v>
      </c>
      <c r="N134" s="295"/>
      <c r="O134" s="295"/>
      <c r="P134" s="295"/>
      <c r="Q134" s="295"/>
      <c r="R134" s="295"/>
      <c r="S134" s="295"/>
      <c r="T134" s="296"/>
      <c r="U134" s="296"/>
      <c r="V134" s="295"/>
    </row>
    <row r="135" spans="2:22" ht="6.65" hidden="1" customHeight="1" x14ac:dyDescent="0.35">
      <c r="B135" s="72" t="s">
        <v>41</v>
      </c>
      <c r="C135" s="297"/>
      <c r="D135" s="297"/>
      <c r="E135" s="297"/>
      <c r="F135" s="297"/>
      <c r="G135" s="297"/>
      <c r="H135" s="297"/>
      <c r="I135" s="298"/>
      <c r="J135" s="298"/>
      <c r="K135" s="297"/>
      <c r="L135" s="241"/>
      <c r="M135" s="72" t="s">
        <v>41</v>
      </c>
      <c r="N135" s="297"/>
      <c r="O135" s="297"/>
      <c r="P135" s="297"/>
      <c r="Q135" s="297"/>
      <c r="R135" s="297"/>
      <c r="S135" s="297"/>
      <c r="T135" s="298"/>
      <c r="U135" s="298"/>
      <c r="V135" s="297"/>
    </row>
    <row r="136" spans="2:22" ht="6.65" hidden="1" customHeight="1" x14ac:dyDescent="0.35">
      <c r="B136" s="151" t="s">
        <v>186</v>
      </c>
      <c r="C136" s="152"/>
      <c r="D136" s="153"/>
      <c r="E136" s="153"/>
      <c r="F136" s="153"/>
      <c r="G136" s="154">
        <f>SUM(D136:F136)</f>
        <v>0</v>
      </c>
      <c r="H136" s="155"/>
      <c r="I136" s="153"/>
      <c r="J136" s="156"/>
      <c r="K136" s="157"/>
      <c r="L136" s="242"/>
      <c r="M136" s="151" t="s">
        <v>186</v>
      </c>
      <c r="N136" s="152"/>
      <c r="O136" s="153"/>
      <c r="P136" s="153"/>
      <c r="Q136" s="153"/>
      <c r="R136" s="154">
        <f>SUM(O136:Q136)</f>
        <v>0</v>
      </c>
      <c r="S136" s="155"/>
      <c r="T136" s="153"/>
      <c r="U136" s="156"/>
      <c r="V136" s="157"/>
    </row>
    <row r="137" spans="2:22" ht="6.65" hidden="1" customHeight="1" x14ac:dyDescent="0.35">
      <c r="B137" s="151" t="s">
        <v>187</v>
      </c>
      <c r="C137" s="152"/>
      <c r="D137" s="153"/>
      <c r="E137" s="153"/>
      <c r="F137" s="153"/>
      <c r="G137" s="154">
        <f t="shared" ref="G137:G143" si="24">SUM(D137:F137)</f>
        <v>0</v>
      </c>
      <c r="H137" s="155"/>
      <c r="I137" s="153"/>
      <c r="J137" s="156"/>
      <c r="K137" s="157"/>
      <c r="L137" s="242"/>
      <c r="M137" s="151" t="s">
        <v>187</v>
      </c>
      <c r="N137" s="152"/>
      <c r="O137" s="153"/>
      <c r="P137" s="153"/>
      <c r="Q137" s="153"/>
      <c r="R137" s="154">
        <f t="shared" ref="R137:R143" si="25">SUM(O137:Q137)</f>
        <v>0</v>
      </c>
      <c r="S137" s="155"/>
      <c r="T137" s="153"/>
      <c r="U137" s="156"/>
      <c r="V137" s="157"/>
    </row>
    <row r="138" spans="2:22" ht="6.65" hidden="1" customHeight="1" x14ac:dyDescent="0.35">
      <c r="B138" s="151" t="s">
        <v>188</v>
      </c>
      <c r="C138" s="152"/>
      <c r="D138" s="153"/>
      <c r="E138" s="153"/>
      <c r="F138" s="153"/>
      <c r="G138" s="154">
        <f t="shared" si="24"/>
        <v>0</v>
      </c>
      <c r="H138" s="155"/>
      <c r="I138" s="153"/>
      <c r="J138" s="156"/>
      <c r="K138" s="157"/>
      <c r="L138" s="242"/>
      <c r="M138" s="151" t="s">
        <v>188</v>
      </c>
      <c r="N138" s="152"/>
      <c r="O138" s="153"/>
      <c r="P138" s="153"/>
      <c r="Q138" s="153"/>
      <c r="R138" s="154">
        <f t="shared" si="25"/>
        <v>0</v>
      </c>
      <c r="S138" s="155"/>
      <c r="T138" s="153"/>
      <c r="U138" s="156"/>
      <c r="V138" s="157"/>
    </row>
    <row r="139" spans="2:22" ht="6.65" hidden="1" customHeight="1" x14ac:dyDescent="0.35">
      <c r="B139" s="151" t="s">
        <v>189</v>
      </c>
      <c r="C139" s="152"/>
      <c r="D139" s="153"/>
      <c r="E139" s="153"/>
      <c r="F139" s="153"/>
      <c r="G139" s="154">
        <f t="shared" si="24"/>
        <v>0</v>
      </c>
      <c r="H139" s="155"/>
      <c r="I139" s="153"/>
      <c r="J139" s="156"/>
      <c r="K139" s="157"/>
      <c r="L139" s="242"/>
      <c r="M139" s="151" t="s">
        <v>189</v>
      </c>
      <c r="N139" s="152"/>
      <c r="O139" s="153"/>
      <c r="P139" s="153"/>
      <c r="Q139" s="153"/>
      <c r="R139" s="154">
        <f t="shared" si="25"/>
        <v>0</v>
      </c>
      <c r="S139" s="155"/>
      <c r="T139" s="153"/>
      <c r="U139" s="156"/>
      <c r="V139" s="157"/>
    </row>
    <row r="140" spans="2:22" ht="6.65" hidden="1" customHeight="1" x14ac:dyDescent="0.35">
      <c r="B140" s="151" t="s">
        <v>190</v>
      </c>
      <c r="C140" s="152"/>
      <c r="D140" s="153"/>
      <c r="E140" s="153"/>
      <c r="F140" s="153"/>
      <c r="G140" s="154">
        <f t="shared" si="24"/>
        <v>0</v>
      </c>
      <c r="H140" s="155"/>
      <c r="I140" s="153"/>
      <c r="J140" s="156"/>
      <c r="K140" s="157"/>
      <c r="L140" s="242"/>
      <c r="M140" s="151" t="s">
        <v>190</v>
      </c>
      <c r="N140" s="152"/>
      <c r="O140" s="153"/>
      <c r="P140" s="153"/>
      <c r="Q140" s="153"/>
      <c r="R140" s="154">
        <f t="shared" si="25"/>
        <v>0</v>
      </c>
      <c r="S140" s="155"/>
      <c r="T140" s="153"/>
      <c r="U140" s="156"/>
      <c r="V140" s="157"/>
    </row>
    <row r="141" spans="2:22" ht="6.65" hidden="1" customHeight="1" x14ac:dyDescent="0.35">
      <c r="B141" s="151" t="s">
        <v>191</v>
      </c>
      <c r="C141" s="152"/>
      <c r="D141" s="153"/>
      <c r="E141" s="153"/>
      <c r="F141" s="153"/>
      <c r="G141" s="154">
        <f t="shared" si="24"/>
        <v>0</v>
      </c>
      <c r="H141" s="155"/>
      <c r="I141" s="153"/>
      <c r="J141" s="156"/>
      <c r="K141" s="157"/>
      <c r="L141" s="242"/>
      <c r="M141" s="151" t="s">
        <v>191</v>
      </c>
      <c r="N141" s="152"/>
      <c r="O141" s="153"/>
      <c r="P141" s="153"/>
      <c r="Q141" s="153"/>
      <c r="R141" s="154">
        <f t="shared" si="25"/>
        <v>0</v>
      </c>
      <c r="S141" s="155"/>
      <c r="T141" s="153"/>
      <c r="U141" s="156"/>
      <c r="V141" s="157"/>
    </row>
    <row r="142" spans="2:22" ht="6.65" hidden="1" customHeight="1" x14ac:dyDescent="0.35">
      <c r="B142" s="151" t="s">
        <v>192</v>
      </c>
      <c r="C142" s="158"/>
      <c r="D142" s="159"/>
      <c r="E142" s="159"/>
      <c r="F142" s="159"/>
      <c r="G142" s="154">
        <f t="shared" si="24"/>
        <v>0</v>
      </c>
      <c r="H142" s="160"/>
      <c r="I142" s="159"/>
      <c r="J142" s="156"/>
      <c r="K142" s="161"/>
      <c r="L142" s="242"/>
      <c r="M142" s="151" t="s">
        <v>192</v>
      </c>
      <c r="N142" s="158"/>
      <c r="O142" s="159"/>
      <c r="P142" s="159"/>
      <c r="Q142" s="159"/>
      <c r="R142" s="154">
        <f t="shared" si="25"/>
        <v>0</v>
      </c>
      <c r="S142" s="160"/>
      <c r="T142" s="159"/>
      <c r="U142" s="156"/>
      <c r="V142" s="161"/>
    </row>
    <row r="143" spans="2:22" ht="6.65" hidden="1" customHeight="1" x14ac:dyDescent="0.35">
      <c r="B143" s="151" t="s">
        <v>193</v>
      </c>
      <c r="C143" s="158"/>
      <c r="D143" s="159"/>
      <c r="E143" s="159"/>
      <c r="F143" s="159"/>
      <c r="G143" s="154">
        <f t="shared" si="24"/>
        <v>0</v>
      </c>
      <c r="H143" s="160"/>
      <c r="I143" s="159"/>
      <c r="J143" s="156"/>
      <c r="K143" s="161"/>
      <c r="L143" s="242"/>
      <c r="M143" s="151" t="s">
        <v>193</v>
      </c>
      <c r="N143" s="158"/>
      <c r="O143" s="159"/>
      <c r="P143" s="159"/>
      <c r="Q143" s="159"/>
      <c r="R143" s="154">
        <f t="shared" si="25"/>
        <v>0</v>
      </c>
      <c r="S143" s="160"/>
      <c r="T143" s="159"/>
      <c r="U143" s="156"/>
      <c r="V143" s="161"/>
    </row>
    <row r="144" spans="2:22" ht="6.65" hidden="1" customHeight="1" x14ac:dyDescent="0.35">
      <c r="C144" s="73" t="s">
        <v>90</v>
      </c>
      <c r="D144" s="8">
        <f>SUM(D136:D143)</f>
        <v>0</v>
      </c>
      <c r="E144" s="8">
        <f>SUM(E136:E143)</f>
        <v>0</v>
      </c>
      <c r="F144" s="8">
        <f>SUM(F136:F143)</f>
        <v>0</v>
      </c>
      <c r="G144" s="11">
        <f>SUM(G136:G143)</f>
        <v>0</v>
      </c>
      <c r="H144" s="8">
        <f>(H136*G136)+(H137*G137)+(H138*G138)+(H139*G139)+(H140*G140)+(H141*G141)+(H142*G142)+(H143*G143)</f>
        <v>0</v>
      </c>
      <c r="I144" s="8">
        <f>SUM(I136:I143)</f>
        <v>0</v>
      </c>
      <c r="J144" s="147"/>
      <c r="K144" s="161"/>
      <c r="L144" s="243"/>
      <c r="N144" s="73" t="s">
        <v>90</v>
      </c>
      <c r="O144" s="8">
        <f>SUM(O136:O143)</f>
        <v>0</v>
      </c>
      <c r="P144" s="8">
        <f>SUM(P136:P143)</f>
        <v>0</v>
      </c>
      <c r="Q144" s="8">
        <f>SUM(Q136:Q143)</f>
        <v>0</v>
      </c>
      <c r="R144" s="11">
        <f>SUM(R136:R143)</f>
        <v>0</v>
      </c>
      <c r="S144" s="8">
        <f>(S136*R136)+(S137*R137)+(S138*R138)+(S139*R139)+(S140*R140)+(S141*R141)+(S142*R142)+(S143*R143)</f>
        <v>0</v>
      </c>
      <c r="T144" s="8">
        <f>SUM(T136:T143)</f>
        <v>0</v>
      </c>
      <c r="U144" s="147"/>
      <c r="V144" s="161"/>
    </row>
    <row r="145" spans="2:22" ht="6.65" hidden="1" customHeight="1" x14ac:dyDescent="0.35">
      <c r="B145" s="72" t="s">
        <v>43</v>
      </c>
      <c r="C145" s="297"/>
      <c r="D145" s="297"/>
      <c r="E145" s="297"/>
      <c r="F145" s="297"/>
      <c r="G145" s="297"/>
      <c r="H145" s="297"/>
      <c r="I145" s="298"/>
      <c r="J145" s="298"/>
      <c r="K145" s="297"/>
      <c r="L145" s="241"/>
      <c r="M145" s="72" t="s">
        <v>43</v>
      </c>
      <c r="N145" s="297"/>
      <c r="O145" s="297"/>
      <c r="P145" s="297"/>
      <c r="Q145" s="297"/>
      <c r="R145" s="297"/>
      <c r="S145" s="297"/>
      <c r="T145" s="298"/>
      <c r="U145" s="298"/>
      <c r="V145" s="297"/>
    </row>
    <row r="146" spans="2:22" ht="6.65" hidden="1" customHeight="1" x14ac:dyDescent="0.35">
      <c r="B146" s="151" t="s">
        <v>194</v>
      </c>
      <c r="C146" s="152"/>
      <c r="D146" s="153"/>
      <c r="E146" s="153"/>
      <c r="F146" s="153"/>
      <c r="G146" s="154">
        <f>SUM(D146:F146)</f>
        <v>0</v>
      </c>
      <c r="H146" s="155"/>
      <c r="I146" s="153"/>
      <c r="J146" s="156"/>
      <c r="K146" s="157"/>
      <c r="L146" s="242"/>
      <c r="M146" s="151" t="s">
        <v>194</v>
      </c>
      <c r="N146" s="152"/>
      <c r="O146" s="153"/>
      <c r="P146" s="153"/>
      <c r="Q146" s="153"/>
      <c r="R146" s="154">
        <f>SUM(O146:Q146)</f>
        <v>0</v>
      </c>
      <c r="S146" s="155"/>
      <c r="T146" s="153"/>
      <c r="U146" s="156"/>
      <c r="V146" s="157"/>
    </row>
    <row r="147" spans="2:22" ht="6.65" hidden="1" customHeight="1" x14ac:dyDescent="0.35">
      <c r="B147" s="151" t="s">
        <v>195</v>
      </c>
      <c r="C147" s="152"/>
      <c r="D147" s="153"/>
      <c r="E147" s="153"/>
      <c r="F147" s="153"/>
      <c r="G147" s="154">
        <f t="shared" ref="G147:G153" si="26">SUM(D147:F147)</f>
        <v>0</v>
      </c>
      <c r="H147" s="155"/>
      <c r="I147" s="153"/>
      <c r="J147" s="156"/>
      <c r="K147" s="157"/>
      <c r="L147" s="242"/>
      <c r="M147" s="151" t="s">
        <v>195</v>
      </c>
      <c r="N147" s="152"/>
      <c r="O147" s="153"/>
      <c r="P147" s="153"/>
      <c r="Q147" s="153"/>
      <c r="R147" s="154">
        <f t="shared" ref="R147:R153" si="27">SUM(O147:Q147)</f>
        <v>0</v>
      </c>
      <c r="S147" s="155"/>
      <c r="T147" s="153"/>
      <c r="U147" s="156"/>
      <c r="V147" s="157"/>
    </row>
    <row r="148" spans="2:22" ht="6.65" hidden="1" customHeight="1" x14ac:dyDescent="0.35">
      <c r="B148" s="151" t="s">
        <v>196</v>
      </c>
      <c r="C148" s="152"/>
      <c r="D148" s="153"/>
      <c r="E148" s="153"/>
      <c r="F148" s="153"/>
      <c r="G148" s="154">
        <f t="shared" si="26"/>
        <v>0</v>
      </c>
      <c r="H148" s="155"/>
      <c r="I148" s="153"/>
      <c r="J148" s="156"/>
      <c r="K148" s="157"/>
      <c r="L148" s="242"/>
      <c r="M148" s="151" t="s">
        <v>196</v>
      </c>
      <c r="N148" s="152"/>
      <c r="O148" s="153"/>
      <c r="P148" s="153"/>
      <c r="Q148" s="153"/>
      <c r="R148" s="154">
        <f t="shared" si="27"/>
        <v>0</v>
      </c>
      <c r="S148" s="155"/>
      <c r="T148" s="153"/>
      <c r="U148" s="156"/>
      <c r="V148" s="157"/>
    </row>
    <row r="149" spans="2:22" ht="6.65" hidden="1" customHeight="1" x14ac:dyDescent="0.35">
      <c r="B149" s="151" t="s">
        <v>197</v>
      </c>
      <c r="C149" s="152"/>
      <c r="D149" s="153"/>
      <c r="E149" s="153"/>
      <c r="F149" s="153"/>
      <c r="G149" s="154">
        <f t="shared" si="26"/>
        <v>0</v>
      </c>
      <c r="H149" s="155"/>
      <c r="I149" s="153"/>
      <c r="J149" s="156"/>
      <c r="K149" s="157"/>
      <c r="L149" s="242"/>
      <c r="M149" s="151" t="s">
        <v>197</v>
      </c>
      <c r="N149" s="152"/>
      <c r="O149" s="153"/>
      <c r="P149" s="153"/>
      <c r="Q149" s="153"/>
      <c r="R149" s="154">
        <f t="shared" si="27"/>
        <v>0</v>
      </c>
      <c r="S149" s="155"/>
      <c r="T149" s="153"/>
      <c r="U149" s="156"/>
      <c r="V149" s="157"/>
    </row>
    <row r="150" spans="2:22" ht="6.65" hidden="1" customHeight="1" x14ac:dyDescent="0.35">
      <c r="B150" s="151" t="s">
        <v>198</v>
      </c>
      <c r="C150" s="152"/>
      <c r="D150" s="153"/>
      <c r="E150" s="153"/>
      <c r="F150" s="153"/>
      <c r="G150" s="154">
        <f t="shared" si="26"/>
        <v>0</v>
      </c>
      <c r="H150" s="155"/>
      <c r="I150" s="153"/>
      <c r="J150" s="156"/>
      <c r="K150" s="157"/>
      <c r="L150" s="242"/>
      <c r="M150" s="151" t="s">
        <v>198</v>
      </c>
      <c r="N150" s="152"/>
      <c r="O150" s="153"/>
      <c r="P150" s="153"/>
      <c r="Q150" s="153"/>
      <c r="R150" s="154">
        <f t="shared" si="27"/>
        <v>0</v>
      </c>
      <c r="S150" s="155"/>
      <c r="T150" s="153"/>
      <c r="U150" s="156"/>
      <c r="V150" s="157"/>
    </row>
    <row r="151" spans="2:22" ht="6.65" hidden="1" customHeight="1" x14ac:dyDescent="0.35">
      <c r="B151" s="151" t="s">
        <v>199</v>
      </c>
      <c r="C151" s="152"/>
      <c r="D151" s="153"/>
      <c r="E151" s="153"/>
      <c r="F151" s="153"/>
      <c r="G151" s="154">
        <f t="shared" si="26"/>
        <v>0</v>
      </c>
      <c r="H151" s="155"/>
      <c r="I151" s="153"/>
      <c r="J151" s="156"/>
      <c r="K151" s="157"/>
      <c r="L151" s="242"/>
      <c r="M151" s="151" t="s">
        <v>199</v>
      </c>
      <c r="N151" s="152"/>
      <c r="O151" s="153"/>
      <c r="P151" s="153"/>
      <c r="Q151" s="153"/>
      <c r="R151" s="154">
        <f t="shared" si="27"/>
        <v>0</v>
      </c>
      <c r="S151" s="155"/>
      <c r="T151" s="153"/>
      <c r="U151" s="156"/>
      <c r="V151" s="157"/>
    </row>
    <row r="152" spans="2:22" ht="6.65" hidden="1" customHeight="1" x14ac:dyDescent="0.35">
      <c r="B152" s="151" t="s">
        <v>200</v>
      </c>
      <c r="C152" s="158"/>
      <c r="D152" s="159"/>
      <c r="E152" s="159"/>
      <c r="F152" s="159"/>
      <c r="G152" s="154">
        <f t="shared" si="26"/>
        <v>0</v>
      </c>
      <c r="H152" s="160"/>
      <c r="I152" s="159"/>
      <c r="J152" s="156"/>
      <c r="K152" s="161"/>
      <c r="L152" s="242"/>
      <c r="M152" s="151" t="s">
        <v>200</v>
      </c>
      <c r="N152" s="158"/>
      <c r="O152" s="159"/>
      <c r="P152" s="159"/>
      <c r="Q152" s="159"/>
      <c r="R152" s="154">
        <f t="shared" si="27"/>
        <v>0</v>
      </c>
      <c r="S152" s="160"/>
      <c r="T152" s="159"/>
      <c r="U152" s="156"/>
      <c r="V152" s="161"/>
    </row>
    <row r="153" spans="2:22" ht="6.65" hidden="1" customHeight="1" x14ac:dyDescent="0.35">
      <c r="B153" s="151" t="s">
        <v>201</v>
      </c>
      <c r="C153" s="158"/>
      <c r="D153" s="159"/>
      <c r="E153" s="159"/>
      <c r="F153" s="159"/>
      <c r="G153" s="154">
        <f t="shared" si="26"/>
        <v>0</v>
      </c>
      <c r="H153" s="160"/>
      <c r="I153" s="159"/>
      <c r="J153" s="156"/>
      <c r="K153" s="161"/>
      <c r="L153" s="242"/>
      <c r="M153" s="151" t="s">
        <v>201</v>
      </c>
      <c r="N153" s="158"/>
      <c r="O153" s="159"/>
      <c r="P153" s="159"/>
      <c r="Q153" s="159"/>
      <c r="R153" s="154">
        <f t="shared" si="27"/>
        <v>0</v>
      </c>
      <c r="S153" s="160"/>
      <c r="T153" s="159"/>
      <c r="U153" s="156"/>
      <c r="V153" s="161"/>
    </row>
    <row r="154" spans="2:22" ht="6.65" hidden="1" customHeight="1" x14ac:dyDescent="0.35">
      <c r="C154" s="73" t="s">
        <v>90</v>
      </c>
      <c r="D154" s="11">
        <f>SUM(D146:D153)</f>
        <v>0</v>
      </c>
      <c r="E154" s="11">
        <f>SUM(E146:E153)</f>
        <v>0</v>
      </c>
      <c r="F154" s="11">
        <f>SUM(F146:F153)</f>
        <v>0</v>
      </c>
      <c r="G154" s="11">
        <f>SUM(G146:G153)</f>
        <v>0</v>
      </c>
      <c r="H154" s="8">
        <f>(H146*G146)+(H147*G147)+(H148*G148)+(H149*G149)+(H150*G150)+(H151*G151)+(H152*G152)+(H153*G153)</f>
        <v>0</v>
      </c>
      <c r="I154" s="8">
        <f>SUM(I146:I153)</f>
        <v>0</v>
      </c>
      <c r="J154" s="147"/>
      <c r="K154" s="161"/>
      <c r="L154" s="243"/>
      <c r="N154" s="73" t="s">
        <v>90</v>
      </c>
      <c r="O154" s="11">
        <f>SUM(O146:O153)</f>
        <v>0</v>
      </c>
      <c r="P154" s="11">
        <f>SUM(P146:P153)</f>
        <v>0</v>
      </c>
      <c r="Q154" s="11">
        <f>SUM(Q146:Q153)</f>
        <v>0</v>
      </c>
      <c r="R154" s="11">
        <f>SUM(R146:R153)</f>
        <v>0</v>
      </c>
      <c r="S154" s="8">
        <f>(S146*R146)+(S147*R147)+(S148*R148)+(S149*R149)+(S150*R150)+(S151*R151)+(S152*R152)+(S153*R153)</f>
        <v>0</v>
      </c>
      <c r="T154" s="8">
        <f>SUM(T146:T153)</f>
        <v>0</v>
      </c>
      <c r="U154" s="147"/>
      <c r="V154" s="161"/>
    </row>
    <row r="155" spans="2:22" ht="6.65" hidden="1" customHeight="1" x14ac:dyDescent="0.35">
      <c r="B155" s="72" t="s">
        <v>45</v>
      </c>
      <c r="C155" s="297"/>
      <c r="D155" s="297"/>
      <c r="E155" s="297"/>
      <c r="F155" s="297"/>
      <c r="G155" s="297"/>
      <c r="H155" s="297"/>
      <c r="I155" s="298"/>
      <c r="J155" s="298"/>
      <c r="K155" s="297"/>
      <c r="L155" s="241"/>
      <c r="M155" s="72" t="s">
        <v>45</v>
      </c>
      <c r="N155" s="297"/>
      <c r="O155" s="297"/>
      <c r="P155" s="297"/>
      <c r="Q155" s="297"/>
      <c r="R155" s="297"/>
      <c r="S155" s="297"/>
      <c r="T155" s="298"/>
      <c r="U155" s="298"/>
      <c r="V155" s="297"/>
    </row>
    <row r="156" spans="2:22" ht="6.65" hidden="1" customHeight="1" x14ac:dyDescent="0.35">
      <c r="B156" s="151" t="s">
        <v>202</v>
      </c>
      <c r="C156" s="152"/>
      <c r="D156" s="153"/>
      <c r="E156" s="153"/>
      <c r="F156" s="153"/>
      <c r="G156" s="154">
        <f>SUM(D156:F156)</f>
        <v>0</v>
      </c>
      <c r="H156" s="155"/>
      <c r="I156" s="153"/>
      <c r="J156" s="156"/>
      <c r="K156" s="157"/>
      <c r="L156" s="242"/>
      <c r="M156" s="151" t="s">
        <v>202</v>
      </c>
      <c r="N156" s="152"/>
      <c r="O156" s="153"/>
      <c r="P156" s="153"/>
      <c r="Q156" s="153"/>
      <c r="R156" s="154">
        <f>SUM(O156:Q156)</f>
        <v>0</v>
      </c>
      <c r="S156" s="155"/>
      <c r="T156" s="153"/>
      <c r="U156" s="156"/>
      <c r="V156" s="157"/>
    </row>
    <row r="157" spans="2:22" ht="6.65" hidden="1" customHeight="1" x14ac:dyDescent="0.35">
      <c r="B157" s="151" t="s">
        <v>203</v>
      </c>
      <c r="C157" s="152"/>
      <c r="D157" s="153"/>
      <c r="E157" s="153"/>
      <c r="F157" s="153"/>
      <c r="G157" s="154">
        <f t="shared" ref="G157:G163" si="28">SUM(D157:F157)</f>
        <v>0</v>
      </c>
      <c r="H157" s="155"/>
      <c r="I157" s="153"/>
      <c r="J157" s="156"/>
      <c r="K157" s="157"/>
      <c r="L157" s="242"/>
      <c r="M157" s="151" t="s">
        <v>203</v>
      </c>
      <c r="N157" s="152"/>
      <c r="O157" s="153"/>
      <c r="P157" s="153"/>
      <c r="Q157" s="153"/>
      <c r="R157" s="154">
        <f t="shared" ref="R157:R163" si="29">SUM(O157:Q157)</f>
        <v>0</v>
      </c>
      <c r="S157" s="155"/>
      <c r="T157" s="153"/>
      <c r="U157" s="156"/>
      <c r="V157" s="157"/>
    </row>
    <row r="158" spans="2:22" ht="6.65" hidden="1" customHeight="1" x14ac:dyDescent="0.35">
      <c r="B158" s="151" t="s">
        <v>204</v>
      </c>
      <c r="C158" s="152"/>
      <c r="D158" s="153"/>
      <c r="E158" s="153"/>
      <c r="F158" s="153"/>
      <c r="G158" s="154">
        <f t="shared" si="28"/>
        <v>0</v>
      </c>
      <c r="H158" s="155"/>
      <c r="I158" s="153"/>
      <c r="J158" s="156"/>
      <c r="K158" s="157"/>
      <c r="L158" s="242"/>
      <c r="M158" s="151" t="s">
        <v>204</v>
      </c>
      <c r="N158" s="152"/>
      <c r="O158" s="153"/>
      <c r="P158" s="153"/>
      <c r="Q158" s="153"/>
      <c r="R158" s="154">
        <f t="shared" si="29"/>
        <v>0</v>
      </c>
      <c r="S158" s="155"/>
      <c r="T158" s="153"/>
      <c r="U158" s="156"/>
      <c r="V158" s="157"/>
    </row>
    <row r="159" spans="2:22" ht="6.65" hidden="1" customHeight="1" x14ac:dyDescent="0.35">
      <c r="B159" s="151" t="s">
        <v>205</v>
      </c>
      <c r="C159" s="152"/>
      <c r="D159" s="153"/>
      <c r="E159" s="153"/>
      <c r="F159" s="153"/>
      <c r="G159" s="154">
        <f t="shared" si="28"/>
        <v>0</v>
      </c>
      <c r="H159" s="155"/>
      <c r="I159" s="153"/>
      <c r="J159" s="156"/>
      <c r="K159" s="157"/>
      <c r="L159" s="242"/>
      <c r="M159" s="151" t="s">
        <v>205</v>
      </c>
      <c r="N159" s="152"/>
      <c r="O159" s="153"/>
      <c r="P159" s="153"/>
      <c r="Q159" s="153"/>
      <c r="R159" s="154">
        <f t="shared" si="29"/>
        <v>0</v>
      </c>
      <c r="S159" s="155"/>
      <c r="T159" s="153"/>
      <c r="U159" s="156"/>
      <c r="V159" s="157"/>
    </row>
    <row r="160" spans="2:22" ht="6.65" hidden="1" customHeight="1" x14ac:dyDescent="0.35">
      <c r="B160" s="151" t="s">
        <v>206</v>
      </c>
      <c r="C160" s="152"/>
      <c r="D160" s="153"/>
      <c r="E160" s="153"/>
      <c r="F160" s="153"/>
      <c r="G160" s="154">
        <f t="shared" si="28"/>
        <v>0</v>
      </c>
      <c r="H160" s="155"/>
      <c r="I160" s="153"/>
      <c r="J160" s="156"/>
      <c r="K160" s="157"/>
      <c r="L160" s="242"/>
      <c r="M160" s="151" t="s">
        <v>206</v>
      </c>
      <c r="N160" s="152"/>
      <c r="O160" s="153"/>
      <c r="P160" s="153"/>
      <c r="Q160" s="153"/>
      <c r="R160" s="154">
        <f t="shared" si="29"/>
        <v>0</v>
      </c>
      <c r="S160" s="155"/>
      <c r="T160" s="153"/>
      <c r="U160" s="156"/>
      <c r="V160" s="157"/>
    </row>
    <row r="161" spans="2:22" ht="6.65" hidden="1" customHeight="1" x14ac:dyDescent="0.35">
      <c r="B161" s="151" t="s">
        <v>207</v>
      </c>
      <c r="C161" s="152"/>
      <c r="D161" s="153"/>
      <c r="E161" s="153"/>
      <c r="F161" s="153"/>
      <c r="G161" s="154">
        <f t="shared" si="28"/>
        <v>0</v>
      </c>
      <c r="H161" s="155"/>
      <c r="I161" s="153"/>
      <c r="J161" s="156"/>
      <c r="K161" s="157"/>
      <c r="L161" s="242"/>
      <c r="M161" s="151" t="s">
        <v>207</v>
      </c>
      <c r="N161" s="152"/>
      <c r="O161" s="153"/>
      <c r="P161" s="153"/>
      <c r="Q161" s="153"/>
      <c r="R161" s="154">
        <f t="shared" si="29"/>
        <v>0</v>
      </c>
      <c r="S161" s="155"/>
      <c r="T161" s="153"/>
      <c r="U161" s="156"/>
      <c r="V161" s="157"/>
    </row>
    <row r="162" spans="2:22" ht="6.65" hidden="1" customHeight="1" x14ac:dyDescent="0.35">
      <c r="B162" s="151" t="s">
        <v>208</v>
      </c>
      <c r="C162" s="158"/>
      <c r="D162" s="159"/>
      <c r="E162" s="159"/>
      <c r="F162" s="159"/>
      <c r="G162" s="154">
        <f t="shared" si="28"/>
        <v>0</v>
      </c>
      <c r="H162" s="160"/>
      <c r="I162" s="159"/>
      <c r="J162" s="156"/>
      <c r="K162" s="161"/>
      <c r="L162" s="242"/>
      <c r="M162" s="151" t="s">
        <v>208</v>
      </c>
      <c r="N162" s="158"/>
      <c r="O162" s="159"/>
      <c r="P162" s="159"/>
      <c r="Q162" s="159"/>
      <c r="R162" s="154">
        <f t="shared" si="29"/>
        <v>0</v>
      </c>
      <c r="S162" s="160"/>
      <c r="T162" s="159"/>
      <c r="U162" s="156"/>
      <c r="V162" s="161"/>
    </row>
    <row r="163" spans="2:22" ht="6.65" hidden="1" customHeight="1" x14ac:dyDescent="0.35">
      <c r="B163" s="151" t="s">
        <v>209</v>
      </c>
      <c r="C163" s="158"/>
      <c r="D163" s="159"/>
      <c r="E163" s="159"/>
      <c r="F163" s="159"/>
      <c r="G163" s="154">
        <f t="shared" si="28"/>
        <v>0</v>
      </c>
      <c r="H163" s="160"/>
      <c r="I163" s="159"/>
      <c r="J163" s="156"/>
      <c r="K163" s="161"/>
      <c r="L163" s="242"/>
      <c r="M163" s="151" t="s">
        <v>209</v>
      </c>
      <c r="N163" s="158"/>
      <c r="O163" s="159"/>
      <c r="P163" s="159"/>
      <c r="Q163" s="159"/>
      <c r="R163" s="154">
        <f t="shared" si="29"/>
        <v>0</v>
      </c>
      <c r="S163" s="160"/>
      <c r="T163" s="159"/>
      <c r="U163" s="156"/>
      <c r="V163" s="161"/>
    </row>
    <row r="164" spans="2:22" ht="6.65" hidden="1" customHeight="1" x14ac:dyDescent="0.35">
      <c r="C164" s="73" t="s">
        <v>90</v>
      </c>
      <c r="D164" s="11">
        <f>SUM(D156:D163)</f>
        <v>0</v>
      </c>
      <c r="E164" s="11">
        <f>SUM(E156:E163)</f>
        <v>0</v>
      </c>
      <c r="F164" s="11">
        <f>SUM(F156:F163)</f>
        <v>0</v>
      </c>
      <c r="G164" s="11">
        <f>SUM(G156:G163)</f>
        <v>0</v>
      </c>
      <c r="H164" s="8">
        <f>(H156*G156)+(H157*G157)+(H158*G158)+(H159*G159)+(H160*G160)+(H161*G161)+(H162*G162)+(H163*G163)</f>
        <v>0</v>
      </c>
      <c r="I164" s="8">
        <f>SUM(I156:I163)</f>
        <v>0</v>
      </c>
      <c r="J164" s="147"/>
      <c r="K164" s="161"/>
      <c r="L164" s="243"/>
      <c r="N164" s="73" t="s">
        <v>90</v>
      </c>
      <c r="O164" s="11">
        <f>SUM(O156:O163)</f>
        <v>0</v>
      </c>
      <c r="P164" s="11">
        <f>SUM(P156:P163)</f>
        <v>0</v>
      </c>
      <c r="Q164" s="11">
        <f>SUM(Q156:Q163)</f>
        <v>0</v>
      </c>
      <c r="R164" s="11">
        <f>SUM(R156:R163)</f>
        <v>0</v>
      </c>
      <c r="S164" s="8">
        <f>(S156*R156)+(S157*R157)+(S158*R158)+(S159*R159)+(S160*R160)+(S161*R161)+(S162*R162)+(S163*R163)</f>
        <v>0</v>
      </c>
      <c r="T164" s="8">
        <f>SUM(T156:T163)</f>
        <v>0</v>
      </c>
      <c r="U164" s="147"/>
      <c r="V164" s="161"/>
    </row>
    <row r="165" spans="2:22" ht="6.65" hidden="1" customHeight="1" x14ac:dyDescent="0.35">
      <c r="B165" s="72" t="s">
        <v>47</v>
      </c>
      <c r="C165" s="297"/>
      <c r="D165" s="297"/>
      <c r="E165" s="297"/>
      <c r="F165" s="297"/>
      <c r="G165" s="297"/>
      <c r="H165" s="297"/>
      <c r="I165" s="298"/>
      <c r="J165" s="298"/>
      <c r="K165" s="297"/>
      <c r="L165" s="241"/>
      <c r="M165" s="72" t="s">
        <v>47</v>
      </c>
      <c r="N165" s="297"/>
      <c r="O165" s="297"/>
      <c r="P165" s="297"/>
      <c r="Q165" s="297"/>
      <c r="R165" s="297"/>
      <c r="S165" s="297"/>
      <c r="T165" s="298"/>
      <c r="U165" s="298"/>
      <c r="V165" s="297"/>
    </row>
    <row r="166" spans="2:22" ht="6.65" hidden="1" customHeight="1" x14ac:dyDescent="0.35">
      <c r="B166" s="151" t="s">
        <v>210</v>
      </c>
      <c r="C166" s="152"/>
      <c r="D166" s="153"/>
      <c r="E166" s="153"/>
      <c r="F166" s="153"/>
      <c r="G166" s="154">
        <f>SUM(D166:F166)</f>
        <v>0</v>
      </c>
      <c r="H166" s="155"/>
      <c r="I166" s="153"/>
      <c r="J166" s="156"/>
      <c r="K166" s="157"/>
      <c r="L166" s="242"/>
      <c r="M166" s="151" t="s">
        <v>210</v>
      </c>
      <c r="N166" s="152"/>
      <c r="O166" s="153"/>
      <c r="P166" s="153"/>
      <c r="Q166" s="153"/>
      <c r="R166" s="154">
        <f>SUM(O166:Q166)</f>
        <v>0</v>
      </c>
      <c r="S166" s="155"/>
      <c r="T166" s="153"/>
      <c r="U166" s="156"/>
      <c r="V166" s="157"/>
    </row>
    <row r="167" spans="2:22" ht="6.65" hidden="1" customHeight="1" x14ac:dyDescent="0.35">
      <c r="B167" s="151" t="s">
        <v>211</v>
      </c>
      <c r="C167" s="152"/>
      <c r="D167" s="153"/>
      <c r="E167" s="153"/>
      <c r="F167" s="153"/>
      <c r="G167" s="154">
        <f t="shared" ref="G167:G173" si="30">SUM(D167:F167)</f>
        <v>0</v>
      </c>
      <c r="H167" s="155"/>
      <c r="I167" s="153"/>
      <c r="J167" s="156"/>
      <c r="K167" s="157"/>
      <c r="L167" s="242"/>
      <c r="M167" s="151" t="s">
        <v>211</v>
      </c>
      <c r="N167" s="152"/>
      <c r="O167" s="153"/>
      <c r="P167" s="153"/>
      <c r="Q167" s="153"/>
      <c r="R167" s="154">
        <f t="shared" ref="R167:R173" si="31">SUM(O167:Q167)</f>
        <v>0</v>
      </c>
      <c r="S167" s="155"/>
      <c r="T167" s="153"/>
      <c r="U167" s="156"/>
      <c r="V167" s="157"/>
    </row>
    <row r="168" spans="2:22" ht="6.65" hidden="1" customHeight="1" x14ac:dyDescent="0.35">
      <c r="B168" s="151" t="s">
        <v>212</v>
      </c>
      <c r="C168" s="152"/>
      <c r="D168" s="153"/>
      <c r="E168" s="153"/>
      <c r="F168" s="153"/>
      <c r="G168" s="154">
        <f t="shared" si="30"/>
        <v>0</v>
      </c>
      <c r="H168" s="155"/>
      <c r="I168" s="153"/>
      <c r="J168" s="156"/>
      <c r="K168" s="157"/>
      <c r="L168" s="242"/>
      <c r="M168" s="151" t="s">
        <v>212</v>
      </c>
      <c r="N168" s="152"/>
      <c r="O168" s="153"/>
      <c r="P168" s="153"/>
      <c r="Q168" s="153"/>
      <c r="R168" s="154">
        <f t="shared" si="31"/>
        <v>0</v>
      </c>
      <c r="S168" s="155"/>
      <c r="T168" s="153"/>
      <c r="U168" s="156"/>
      <c r="V168" s="157"/>
    </row>
    <row r="169" spans="2:22" ht="6.65" hidden="1" customHeight="1" x14ac:dyDescent="0.35">
      <c r="B169" s="151" t="s">
        <v>213</v>
      </c>
      <c r="C169" s="152"/>
      <c r="D169" s="153"/>
      <c r="E169" s="153"/>
      <c r="F169" s="153"/>
      <c r="G169" s="154">
        <f t="shared" si="30"/>
        <v>0</v>
      </c>
      <c r="H169" s="155"/>
      <c r="I169" s="153"/>
      <c r="J169" s="156"/>
      <c r="K169" s="157"/>
      <c r="L169" s="242"/>
      <c r="M169" s="151" t="s">
        <v>213</v>
      </c>
      <c r="N169" s="152"/>
      <c r="O169" s="153"/>
      <c r="P169" s="153"/>
      <c r="Q169" s="153"/>
      <c r="R169" s="154">
        <f t="shared" si="31"/>
        <v>0</v>
      </c>
      <c r="S169" s="155"/>
      <c r="T169" s="153"/>
      <c r="U169" s="156"/>
      <c r="V169" s="157"/>
    </row>
    <row r="170" spans="2:22" ht="6.65" hidden="1" customHeight="1" x14ac:dyDescent="0.35">
      <c r="B170" s="151" t="s">
        <v>214</v>
      </c>
      <c r="C170" s="152"/>
      <c r="D170" s="153"/>
      <c r="E170" s="153"/>
      <c r="F170" s="153"/>
      <c r="G170" s="154">
        <f>SUM(D170:F170)</f>
        <v>0</v>
      </c>
      <c r="H170" s="155"/>
      <c r="I170" s="153"/>
      <c r="J170" s="156"/>
      <c r="K170" s="157"/>
      <c r="L170" s="242"/>
      <c r="M170" s="151" t="s">
        <v>214</v>
      </c>
      <c r="N170" s="152"/>
      <c r="O170" s="153"/>
      <c r="P170" s="153"/>
      <c r="Q170" s="153"/>
      <c r="R170" s="154">
        <f>SUM(O170:Q170)</f>
        <v>0</v>
      </c>
      <c r="S170" s="155"/>
      <c r="T170" s="153"/>
      <c r="U170" s="156"/>
      <c r="V170" s="157"/>
    </row>
    <row r="171" spans="2:22" ht="6.65" hidden="1" customHeight="1" x14ac:dyDescent="0.35">
      <c r="B171" s="151" t="s">
        <v>215</v>
      </c>
      <c r="C171" s="152"/>
      <c r="D171" s="153"/>
      <c r="E171" s="153"/>
      <c r="F171" s="153"/>
      <c r="G171" s="154">
        <f t="shared" si="30"/>
        <v>0</v>
      </c>
      <c r="H171" s="155"/>
      <c r="I171" s="153"/>
      <c r="J171" s="156"/>
      <c r="K171" s="157"/>
      <c r="L171" s="242"/>
      <c r="M171" s="151" t="s">
        <v>215</v>
      </c>
      <c r="N171" s="152"/>
      <c r="O171" s="153"/>
      <c r="P171" s="153"/>
      <c r="Q171" s="153"/>
      <c r="R171" s="154">
        <f t="shared" si="31"/>
        <v>0</v>
      </c>
      <c r="S171" s="155"/>
      <c r="T171" s="153"/>
      <c r="U171" s="156"/>
      <c r="V171" s="157"/>
    </row>
    <row r="172" spans="2:22" ht="6.65" hidden="1" customHeight="1" x14ac:dyDescent="0.35">
      <c r="B172" s="151" t="s">
        <v>216</v>
      </c>
      <c r="C172" s="158"/>
      <c r="D172" s="159"/>
      <c r="E172" s="159"/>
      <c r="F172" s="159"/>
      <c r="G172" s="154">
        <f t="shared" si="30"/>
        <v>0</v>
      </c>
      <c r="H172" s="160"/>
      <c r="I172" s="159"/>
      <c r="J172" s="156"/>
      <c r="K172" s="161"/>
      <c r="L172" s="242"/>
      <c r="M172" s="151" t="s">
        <v>216</v>
      </c>
      <c r="N172" s="158"/>
      <c r="O172" s="159"/>
      <c r="P172" s="159"/>
      <c r="Q172" s="159"/>
      <c r="R172" s="154">
        <f t="shared" si="31"/>
        <v>0</v>
      </c>
      <c r="S172" s="160"/>
      <c r="T172" s="159"/>
      <c r="U172" s="156"/>
      <c r="V172" s="161"/>
    </row>
    <row r="173" spans="2:22" ht="6.65" hidden="1" customHeight="1" x14ac:dyDescent="0.35">
      <c r="B173" s="151" t="s">
        <v>217</v>
      </c>
      <c r="C173" s="158"/>
      <c r="D173" s="159"/>
      <c r="E173" s="159"/>
      <c r="F173" s="159"/>
      <c r="G173" s="154">
        <f t="shared" si="30"/>
        <v>0</v>
      </c>
      <c r="H173" s="160"/>
      <c r="I173" s="159"/>
      <c r="J173" s="156"/>
      <c r="K173" s="161"/>
      <c r="L173" s="242"/>
      <c r="M173" s="151" t="s">
        <v>217</v>
      </c>
      <c r="N173" s="158"/>
      <c r="O173" s="159"/>
      <c r="P173" s="159"/>
      <c r="Q173" s="159"/>
      <c r="R173" s="154">
        <f t="shared" si="31"/>
        <v>0</v>
      </c>
      <c r="S173" s="160"/>
      <c r="T173" s="159"/>
      <c r="U173" s="156"/>
      <c r="V173" s="161"/>
    </row>
    <row r="174" spans="2:22" ht="6.65" hidden="1" customHeight="1" x14ac:dyDescent="0.35">
      <c r="C174" s="73" t="s">
        <v>90</v>
      </c>
      <c r="D174" s="8">
        <f>SUM(D166:D173)</f>
        <v>0</v>
      </c>
      <c r="E174" s="8">
        <f>SUM(E166:E173)</f>
        <v>0</v>
      </c>
      <c r="F174" s="8">
        <f>SUM(F166:F173)</f>
        <v>0</v>
      </c>
      <c r="G174" s="8">
        <f>SUM(G166:G173)</f>
        <v>0</v>
      </c>
      <c r="H174" s="8">
        <f>(H166*G166)+(H167*G167)+(H168*G168)+(H169*G169)+(H170*G170)+(H171*G171)+(H172*G172)+(H173*G173)</f>
        <v>0</v>
      </c>
      <c r="I174" s="8">
        <f>SUM(I166:I173)</f>
        <v>0</v>
      </c>
      <c r="J174" s="147"/>
      <c r="K174" s="161"/>
      <c r="L174" s="243"/>
      <c r="N174" s="73" t="s">
        <v>90</v>
      </c>
      <c r="O174" s="8">
        <f>SUM(O166:O173)</f>
        <v>0</v>
      </c>
      <c r="P174" s="8">
        <f>SUM(P166:P173)</f>
        <v>0</v>
      </c>
      <c r="Q174" s="8">
        <f>SUM(Q166:Q173)</f>
        <v>0</v>
      </c>
      <c r="R174" s="8">
        <f>SUM(R166:R173)</f>
        <v>0</v>
      </c>
      <c r="S174" s="8">
        <f>(S166*R166)+(S167*R167)+(S168*R168)+(S169*R169)+(S170*R170)+(S171*R171)+(S172*R172)+(S173*R173)</f>
        <v>0</v>
      </c>
      <c r="T174" s="8">
        <f>SUM(T166:T173)</f>
        <v>0</v>
      </c>
      <c r="U174" s="147"/>
      <c r="V174" s="161"/>
    </row>
    <row r="175" spans="2:22" ht="6.65" hidden="1" customHeight="1" x14ac:dyDescent="0.35">
      <c r="B175" s="4"/>
      <c r="C175" s="162"/>
      <c r="D175" s="166"/>
      <c r="E175" s="166"/>
      <c r="F175" s="166"/>
      <c r="G175" s="166"/>
      <c r="H175" s="166"/>
      <c r="I175" s="166"/>
      <c r="J175" s="167"/>
      <c r="K175" s="162"/>
      <c r="L175" s="244"/>
      <c r="M175" s="4"/>
      <c r="N175" s="162"/>
      <c r="O175" s="166"/>
      <c r="P175" s="166"/>
      <c r="Q175" s="166"/>
      <c r="R175" s="166"/>
      <c r="S175" s="166"/>
      <c r="T175" s="166"/>
      <c r="U175" s="167"/>
      <c r="V175" s="162"/>
    </row>
    <row r="176" spans="2:22" ht="15.75" customHeight="1" x14ac:dyDescent="0.35">
      <c r="B176" s="4"/>
      <c r="C176" s="162"/>
      <c r="D176" s="166"/>
      <c r="E176" s="166"/>
      <c r="F176" s="166"/>
      <c r="G176" s="166"/>
      <c r="H176" s="166"/>
      <c r="I176" s="166"/>
      <c r="J176" s="167"/>
      <c r="K176" s="162"/>
      <c r="L176" s="244"/>
      <c r="M176" s="4"/>
      <c r="N176" s="162"/>
      <c r="O176" s="166"/>
      <c r="P176" s="166"/>
      <c r="Q176" s="166"/>
      <c r="R176" s="166"/>
      <c r="S176" s="166"/>
      <c r="T176" s="166"/>
      <c r="U176" s="167"/>
      <c r="V176" s="162"/>
    </row>
    <row r="177" spans="2:22" ht="55.25" customHeight="1" x14ac:dyDescent="0.35">
      <c r="B177" s="73" t="s">
        <v>218</v>
      </c>
      <c r="C177" s="169"/>
      <c r="D177" s="170">
        <v>380000</v>
      </c>
      <c r="E177" s="170">
        <v>150000</v>
      </c>
      <c r="F177" s="170">
        <v>105000</v>
      </c>
      <c r="G177" s="171">
        <f>SUM(D177:F177)</f>
        <v>635000</v>
      </c>
      <c r="H177" s="172">
        <v>0.3</v>
      </c>
      <c r="I177" s="170">
        <v>359762.05</v>
      </c>
      <c r="J177" s="173" t="s">
        <v>624</v>
      </c>
      <c r="K177" s="174"/>
      <c r="L177" s="243"/>
      <c r="M177" s="73" t="s">
        <v>218</v>
      </c>
      <c r="N177" s="169"/>
      <c r="O177" s="170">
        <v>380000</v>
      </c>
      <c r="P177" s="235">
        <v>215000</v>
      </c>
      <c r="Q177" s="170">
        <v>105000</v>
      </c>
      <c r="R177" s="171">
        <f>SUM(O177:Q177)</f>
        <v>700000</v>
      </c>
      <c r="S177" s="172">
        <v>0.3</v>
      </c>
      <c r="T177" s="170"/>
      <c r="U177" s="173" t="s">
        <v>624</v>
      </c>
      <c r="V177" s="236" t="s">
        <v>633</v>
      </c>
    </row>
    <row r="178" spans="2:22" ht="56" customHeight="1" x14ac:dyDescent="0.35">
      <c r="B178" s="73" t="s">
        <v>219</v>
      </c>
      <c r="C178" s="169"/>
      <c r="D178" s="170">
        <v>107509.35</v>
      </c>
      <c r="E178" s="170">
        <v>74000</v>
      </c>
      <c r="F178" s="170">
        <v>66800</v>
      </c>
      <c r="G178" s="171">
        <f>SUM(D178:F178)</f>
        <v>248309.35</v>
      </c>
      <c r="H178" s="172">
        <v>0.3</v>
      </c>
      <c r="I178" s="170">
        <v>2088.8000000000002</v>
      </c>
      <c r="J178" s="173"/>
      <c r="K178" s="174"/>
      <c r="L178" s="243"/>
      <c r="M178" s="73" t="s">
        <v>219</v>
      </c>
      <c r="N178" s="169"/>
      <c r="O178" s="235">
        <v>241509.35</v>
      </c>
      <c r="P178" s="170">
        <v>74000</v>
      </c>
      <c r="Q178" s="170">
        <v>66800</v>
      </c>
      <c r="R178" s="171">
        <f>SUM(O178:Q178)</f>
        <v>382309.35</v>
      </c>
      <c r="S178" s="172">
        <v>0.3</v>
      </c>
      <c r="T178" s="170"/>
      <c r="U178" s="173"/>
      <c r="V178" s="237" t="s">
        <v>637</v>
      </c>
    </row>
    <row r="179" spans="2:22" ht="30.65" customHeight="1" x14ac:dyDescent="0.35">
      <c r="B179" s="73" t="s">
        <v>220</v>
      </c>
      <c r="C179" s="175"/>
      <c r="D179" s="170">
        <v>100000</v>
      </c>
      <c r="E179" s="170">
        <v>52822.43</v>
      </c>
      <c r="F179" s="170">
        <v>43200</v>
      </c>
      <c r="G179" s="171">
        <f>SUM(D179:F179)</f>
        <v>196022.43</v>
      </c>
      <c r="H179" s="172">
        <v>0.3</v>
      </c>
      <c r="I179" s="170"/>
      <c r="J179" s="173" t="s">
        <v>625</v>
      </c>
      <c r="K179" s="174"/>
      <c r="L179" s="243"/>
      <c r="M179" s="73" t="s">
        <v>220</v>
      </c>
      <c r="N179" s="175"/>
      <c r="O179" s="170">
        <v>100000</v>
      </c>
      <c r="P179" s="170">
        <v>52822.43</v>
      </c>
      <c r="Q179" s="170">
        <v>43200</v>
      </c>
      <c r="R179" s="171">
        <f>SUM(O179:Q179)</f>
        <v>196022.43</v>
      </c>
      <c r="S179" s="172">
        <v>0.3</v>
      </c>
      <c r="T179" s="170"/>
      <c r="U179" s="173" t="s">
        <v>625</v>
      </c>
      <c r="V179" s="174"/>
    </row>
    <row r="180" spans="2:22" ht="47" customHeight="1" x14ac:dyDescent="0.35">
      <c r="B180" s="86" t="s">
        <v>221</v>
      </c>
      <c r="C180" s="169"/>
      <c r="D180" s="170">
        <v>62000</v>
      </c>
      <c r="E180" s="170"/>
      <c r="F180" s="170">
        <v>0</v>
      </c>
      <c r="G180" s="171">
        <f>SUM(D180:F180)</f>
        <v>62000</v>
      </c>
      <c r="H180" s="172">
        <v>0.3</v>
      </c>
      <c r="I180" s="170"/>
      <c r="J180" s="173"/>
      <c r="K180" s="174"/>
      <c r="L180" s="243"/>
      <c r="M180" s="86" t="s">
        <v>221</v>
      </c>
      <c r="N180" s="169"/>
      <c r="O180" s="170">
        <v>62000</v>
      </c>
      <c r="P180" s="170"/>
      <c r="Q180" s="170">
        <v>0</v>
      </c>
      <c r="R180" s="171">
        <f>SUM(O180:Q180)</f>
        <v>62000</v>
      </c>
      <c r="S180" s="172">
        <v>0.3</v>
      </c>
      <c r="T180" s="170"/>
      <c r="U180" s="173"/>
      <c r="V180" s="174"/>
    </row>
    <row r="181" spans="2:22" ht="38.25" customHeight="1" x14ac:dyDescent="0.35">
      <c r="B181" s="4"/>
      <c r="C181" s="87" t="s">
        <v>222</v>
      </c>
      <c r="D181" s="90">
        <f>SUM(D177:D180)</f>
        <v>649509.35</v>
      </c>
      <c r="E181" s="90">
        <f>SUM(E177:E180)</f>
        <v>276822.43</v>
      </c>
      <c r="F181" s="90">
        <f>SUM(F177:F180)</f>
        <v>215000</v>
      </c>
      <c r="G181" s="90">
        <f>SUM(G177:G180)</f>
        <v>1141331.78</v>
      </c>
      <c r="H181" s="8">
        <f>(H177*G177)+(H178*G178)+(H179*G179)+(H180*G180)</f>
        <v>342399.53399999999</v>
      </c>
      <c r="I181" s="8">
        <f>SUM(I177:I180)</f>
        <v>361850.85</v>
      </c>
      <c r="J181" s="147"/>
      <c r="K181" s="169"/>
      <c r="L181" s="244"/>
      <c r="M181" s="4"/>
      <c r="N181" s="87" t="s">
        <v>222</v>
      </c>
      <c r="O181" s="90">
        <f>SUM(O177:O180)</f>
        <v>783509.35</v>
      </c>
      <c r="P181" s="90">
        <f>SUM(P177:P180)</f>
        <v>341822.43</v>
      </c>
      <c r="Q181" s="90">
        <f>SUM(Q177:Q180)</f>
        <v>215000</v>
      </c>
      <c r="R181" s="90">
        <f>SUM(R177:R180)</f>
        <v>1340331.78</v>
      </c>
      <c r="S181" s="8">
        <f>(S177*R177)+(S178*R178)+(S179*R179)+(S180*R180)</f>
        <v>402099.53399999999</v>
      </c>
      <c r="T181" s="8">
        <f>SUM(T177:T180)</f>
        <v>0</v>
      </c>
      <c r="U181" s="147"/>
      <c r="V181" s="169"/>
    </row>
    <row r="182" spans="2:22" ht="16.25" hidden="1" customHeight="1" x14ac:dyDescent="0.35">
      <c r="B182" s="4"/>
      <c r="C182" s="162"/>
      <c r="D182" s="166"/>
      <c r="E182" s="166"/>
      <c r="F182" s="166"/>
      <c r="G182" s="166"/>
      <c r="H182" s="166"/>
      <c r="I182" s="166"/>
      <c r="J182" s="167"/>
      <c r="K182" s="162"/>
      <c r="L182" s="244"/>
    </row>
    <row r="183" spans="2:22" ht="16.25" hidden="1" customHeight="1" x14ac:dyDescent="0.35">
      <c r="B183" s="4"/>
      <c r="C183" s="162"/>
      <c r="D183" s="166"/>
      <c r="E183" s="166"/>
      <c r="F183" s="166"/>
      <c r="G183" s="166"/>
      <c r="H183" s="166"/>
      <c r="I183" s="166"/>
      <c r="J183" s="167"/>
      <c r="K183" s="162"/>
      <c r="L183" s="244"/>
    </row>
    <row r="184" spans="2:22" ht="16.25" hidden="1" customHeight="1" x14ac:dyDescent="0.35">
      <c r="B184" s="4"/>
      <c r="C184" s="162"/>
      <c r="D184" s="166"/>
      <c r="E184" s="166"/>
      <c r="F184" s="166"/>
      <c r="G184" s="166"/>
      <c r="H184" s="166"/>
      <c r="I184" s="166"/>
      <c r="J184" s="167"/>
      <c r="K184" s="162"/>
      <c r="L184" s="244"/>
    </row>
    <row r="185" spans="2:22" ht="16.25" hidden="1" customHeight="1" x14ac:dyDescent="0.35">
      <c r="B185" s="4"/>
      <c r="C185" s="162"/>
      <c r="D185" s="166"/>
      <c r="E185" s="166"/>
      <c r="F185" s="166"/>
      <c r="G185" s="166"/>
      <c r="H185" s="166"/>
      <c r="I185" s="166"/>
      <c r="J185" s="167"/>
      <c r="K185" s="162"/>
      <c r="L185" s="244"/>
    </row>
    <row r="186" spans="2:22" ht="16.25" hidden="1" customHeight="1" x14ac:dyDescent="0.35">
      <c r="B186" s="4"/>
      <c r="C186" s="162"/>
      <c r="D186" s="166"/>
      <c r="E186" s="166"/>
      <c r="F186" s="166"/>
      <c r="G186" s="166"/>
      <c r="H186" s="166"/>
      <c r="I186" s="166"/>
      <c r="J186" s="167"/>
      <c r="K186" s="162"/>
      <c r="L186" s="244"/>
    </row>
    <row r="187" spans="2:22" ht="16.25" hidden="1" customHeight="1" x14ac:dyDescent="0.35">
      <c r="B187" s="4"/>
      <c r="C187" s="162"/>
      <c r="D187" s="166"/>
      <c r="E187" s="166"/>
      <c r="F187" s="166"/>
      <c r="G187" s="166"/>
      <c r="H187" s="166"/>
      <c r="I187" s="166"/>
      <c r="J187" s="167"/>
      <c r="K187" s="162"/>
      <c r="L187" s="244"/>
    </row>
    <row r="188" spans="2:22" ht="16.25" customHeight="1" thickBot="1" x14ac:dyDescent="0.4">
      <c r="B188" s="4"/>
      <c r="C188" s="162"/>
      <c r="D188" s="166"/>
      <c r="E188" s="166"/>
      <c r="F188" s="166"/>
      <c r="G188" s="166"/>
      <c r="H188" s="166"/>
      <c r="I188" s="166"/>
      <c r="J188" s="167"/>
      <c r="K188" s="162"/>
      <c r="L188" s="244"/>
    </row>
    <row r="189" spans="2:22" ht="15.5" x14ac:dyDescent="0.35">
      <c r="B189" s="4"/>
      <c r="C189" s="313" t="s">
        <v>51</v>
      </c>
      <c r="D189" s="314"/>
      <c r="E189" s="314"/>
      <c r="F189" s="314"/>
      <c r="G189" s="315"/>
      <c r="H189" s="7"/>
      <c r="I189" s="118"/>
      <c r="J189" s="148"/>
      <c r="K189" s="7"/>
      <c r="L189" s="244"/>
      <c r="N189" s="313" t="s">
        <v>51</v>
      </c>
      <c r="O189" s="314"/>
      <c r="P189" s="314"/>
      <c r="Q189" s="314"/>
      <c r="R189" s="315"/>
      <c r="S189" s="7"/>
      <c r="T189" s="118"/>
      <c r="U189" s="148"/>
      <c r="V189" s="7"/>
    </row>
    <row r="190" spans="2:22" ht="28.25" customHeight="1" x14ac:dyDescent="0.35">
      <c r="B190" s="4"/>
      <c r="C190" s="176"/>
      <c r="D190" s="145" t="str">
        <f>D7</f>
        <v>PNUD (budget en USD)</v>
      </c>
      <c r="E190" s="145" t="str">
        <f t="shared" ref="E190:F190" si="32">E7</f>
        <v xml:space="preserve"> OIM (budget en USD)</v>
      </c>
      <c r="F190" s="145" t="str">
        <f t="shared" si="32"/>
        <v>UNICEF (budget en USD)</v>
      </c>
      <c r="G190" s="137" t="s">
        <v>4</v>
      </c>
      <c r="H190" s="162"/>
      <c r="I190" s="166"/>
      <c r="J190" s="167"/>
      <c r="K190" s="7"/>
      <c r="L190" s="244"/>
      <c r="N190" s="176"/>
      <c r="O190" s="145" t="str">
        <f>O7</f>
        <v>PNUD (budget en USD)</v>
      </c>
      <c r="P190" s="145" t="str">
        <f t="shared" ref="P190:Q190" si="33">P7</f>
        <v xml:space="preserve"> OIM (budget en USD)</v>
      </c>
      <c r="Q190" s="145" t="str">
        <f t="shared" si="33"/>
        <v>UNICEF (budget en USD)</v>
      </c>
      <c r="R190" s="137" t="s">
        <v>4</v>
      </c>
      <c r="S190" s="162"/>
      <c r="T190" s="166"/>
      <c r="U190" s="167"/>
      <c r="V190" s="7"/>
    </row>
    <row r="191" spans="2:22" ht="41.25" customHeight="1" x14ac:dyDescent="0.35">
      <c r="B191" s="177"/>
      <c r="C191" s="127" t="s">
        <v>52</v>
      </c>
      <c r="D191" s="178">
        <f>SUM(D18,D28,D38,D48,D60,D70,D80,D90,D102,D112,D122,D132,D144,D154,D164,D174,D177,D178,D179,D180)</f>
        <v>2717009.35</v>
      </c>
      <c r="E191" s="178">
        <f>SUM(E18,E28,E38,E48,E60,E70,E80,E90,E102,E112,E122,E132,E144,E154,E164,E174,E177,E178,E179,E180)</f>
        <v>1508112.15</v>
      </c>
      <c r="F191" s="178">
        <f>SUM(F18,F28,F38,F48,F60,F70,F80,F90,F102,F112,F122,F132,F144,F154,F164,F174,F177,F178,F179,F180)</f>
        <v>915065.41999999993</v>
      </c>
      <c r="G191" s="179">
        <f>SUM(D191:F191)</f>
        <v>5140186.92</v>
      </c>
      <c r="H191" s="162"/>
      <c r="I191" s="166"/>
      <c r="J191" s="167"/>
      <c r="K191" s="177"/>
      <c r="L191" s="244"/>
      <c r="N191" s="127" t="s">
        <v>52</v>
      </c>
      <c r="O191" s="178">
        <f>SUM(O18,O28,O38,O48,O60,O70,O80,O90,O102,O112,O122,O132,O144,O154,O164,O174,O177,O178,O179,O180)</f>
        <v>2717009.35</v>
      </c>
      <c r="P191" s="178">
        <f>SUM(P18,P28,P38,P48,P60,P70,P80,P90,P102,P112,P122,P132,P144,P154,P164,P174,P177,P178,P179,P180)</f>
        <v>1508112.15</v>
      </c>
      <c r="Q191" s="178">
        <f>SUM(Q18,Q28,Q38,Q48,Q60,Q70,Q80,Q90,Q102,Q112,Q122,Q132,Q144,Q154,Q164,Q174,Q177,Q178,Q179,Q180)</f>
        <v>915065.41999999993</v>
      </c>
      <c r="R191" s="179">
        <f>SUM(O191:Q191)</f>
        <v>5140186.92</v>
      </c>
      <c r="S191" s="162"/>
      <c r="T191" s="166"/>
      <c r="U191" s="167"/>
      <c r="V191" s="177"/>
    </row>
    <row r="192" spans="2:22" ht="51.75" customHeight="1" x14ac:dyDescent="0.35">
      <c r="B192" s="180"/>
      <c r="C192" s="127" t="s">
        <v>53</v>
      </c>
      <c r="D192" s="178">
        <f>D191*0.07</f>
        <v>190190.65450000003</v>
      </c>
      <c r="E192" s="178">
        <f>E191*0.07</f>
        <v>105567.8505</v>
      </c>
      <c r="F192" s="178">
        <f>F191*0.07</f>
        <v>64054.579400000002</v>
      </c>
      <c r="G192" s="179">
        <f>G191*0.07</f>
        <v>359813.08440000005</v>
      </c>
      <c r="H192" s="180"/>
      <c r="I192" s="167"/>
      <c r="J192" s="167"/>
      <c r="K192" s="181"/>
      <c r="L192" s="244"/>
      <c r="N192" s="127" t="s">
        <v>53</v>
      </c>
      <c r="O192" s="178">
        <f>O191*0.07</f>
        <v>190190.65450000003</v>
      </c>
      <c r="P192" s="178">
        <f>P191*0.07</f>
        <v>105567.8505</v>
      </c>
      <c r="Q192" s="178">
        <f>Q191*0.07</f>
        <v>64054.579400000002</v>
      </c>
      <c r="R192" s="179">
        <f>R191*0.07</f>
        <v>359813.08440000005</v>
      </c>
      <c r="S192" s="180"/>
      <c r="T192" s="167"/>
      <c r="U192" s="167"/>
      <c r="V192" s="181"/>
    </row>
    <row r="193" spans="2:22" ht="51.75" customHeight="1" thickBot="1" x14ac:dyDescent="0.4">
      <c r="B193" s="180"/>
      <c r="C193" s="6" t="s">
        <v>4</v>
      </c>
      <c r="D193" s="76">
        <f>SUM(D191:D192)</f>
        <v>2907200.0045000003</v>
      </c>
      <c r="E193" s="76">
        <f>SUM(E191:E192)</f>
        <v>1613680.0004999998</v>
      </c>
      <c r="F193" s="76">
        <f>SUM(F191:F192)</f>
        <v>979119.99939999997</v>
      </c>
      <c r="G193" s="85">
        <f>SUM(G191:G192)</f>
        <v>5500000.0044</v>
      </c>
      <c r="H193" s="180"/>
      <c r="I193" s="167"/>
      <c r="J193" s="167"/>
      <c r="K193" s="181"/>
      <c r="L193" s="244"/>
      <c r="N193" s="6" t="s">
        <v>4</v>
      </c>
      <c r="O193" s="76">
        <f>SUM(O191:O192)</f>
        <v>2907200.0045000003</v>
      </c>
      <c r="P193" s="76">
        <f>SUM(P191:P192)</f>
        <v>1613680.0004999998</v>
      </c>
      <c r="Q193" s="76">
        <f>SUM(Q191:Q192)</f>
        <v>979119.99939999997</v>
      </c>
      <c r="R193" s="85">
        <f>SUM(R191:R192)</f>
        <v>5500000.0044</v>
      </c>
      <c r="S193" s="180"/>
      <c r="T193" s="167"/>
      <c r="U193" s="167"/>
      <c r="V193" s="181"/>
    </row>
    <row r="194" spans="2:22" ht="29.75" customHeight="1" x14ac:dyDescent="0.35">
      <c r="B194" s="180"/>
      <c r="K194" s="2"/>
      <c r="L194" s="244"/>
      <c r="T194" s="119"/>
      <c r="U194" s="125"/>
      <c r="V194" s="2"/>
    </row>
    <row r="195" spans="2:22" s="23" customFormat="1" ht="20" customHeight="1" thickBot="1" x14ac:dyDescent="0.4">
      <c r="B195" s="162"/>
      <c r="C195" s="4"/>
      <c r="D195" s="18"/>
      <c r="E195" s="18"/>
      <c r="F195" s="18"/>
      <c r="G195" s="18"/>
      <c r="H195" s="18"/>
      <c r="I195" s="120"/>
      <c r="J195" s="124"/>
      <c r="K195" s="7"/>
      <c r="L195" s="244"/>
      <c r="N195" s="4"/>
      <c r="O195" s="18"/>
      <c r="P195" s="18"/>
      <c r="Q195" s="18"/>
      <c r="R195" s="18"/>
      <c r="S195" s="18"/>
      <c r="T195" s="120"/>
      <c r="U195" s="124"/>
      <c r="V195" s="7"/>
    </row>
    <row r="196" spans="2:22" ht="23.25" customHeight="1" x14ac:dyDescent="0.35">
      <c r="B196" s="181"/>
      <c r="C196" s="305" t="s">
        <v>223</v>
      </c>
      <c r="D196" s="306"/>
      <c r="E196" s="307"/>
      <c r="F196" s="307"/>
      <c r="G196" s="307"/>
      <c r="H196" s="308"/>
      <c r="I196" s="121"/>
      <c r="J196" s="31"/>
      <c r="K196" s="181"/>
      <c r="L196" s="244"/>
      <c r="N196" s="305" t="s">
        <v>223</v>
      </c>
      <c r="O196" s="306"/>
      <c r="P196" s="307"/>
      <c r="Q196" s="307"/>
      <c r="R196" s="307"/>
      <c r="S196" s="308"/>
      <c r="T196" s="121"/>
      <c r="U196" s="31"/>
      <c r="V196" s="181"/>
    </row>
    <row r="197" spans="2:22" ht="29.75" customHeight="1" x14ac:dyDescent="0.35">
      <c r="B197" s="181"/>
      <c r="C197" s="15"/>
      <c r="D197" s="145" t="str">
        <f>D7</f>
        <v>PNUD (budget en USD)</v>
      </c>
      <c r="E197" s="145" t="str">
        <f t="shared" ref="E197:F197" si="34">E7</f>
        <v xml:space="preserve"> OIM (budget en USD)</v>
      </c>
      <c r="F197" s="145" t="str">
        <f t="shared" si="34"/>
        <v>UNICEF (budget en USD)</v>
      </c>
      <c r="G197" s="138" t="s">
        <v>4</v>
      </c>
      <c r="H197" s="139" t="s">
        <v>224</v>
      </c>
      <c r="I197" s="121"/>
      <c r="J197" s="31"/>
      <c r="K197" s="181"/>
      <c r="L197" s="244"/>
      <c r="N197" s="15"/>
      <c r="O197" s="145" t="str">
        <f>O7</f>
        <v>PNUD (budget en USD)</v>
      </c>
      <c r="P197" s="145" t="str">
        <f t="shared" ref="P197:Q197" si="35">P7</f>
        <v xml:space="preserve"> OIM (budget en USD)</v>
      </c>
      <c r="Q197" s="145" t="str">
        <f t="shared" si="35"/>
        <v>UNICEF (budget en USD)</v>
      </c>
      <c r="R197" s="138" t="s">
        <v>4</v>
      </c>
      <c r="S197" s="139" t="s">
        <v>224</v>
      </c>
      <c r="T197" s="121"/>
      <c r="U197" s="31"/>
      <c r="V197" s="181"/>
    </row>
    <row r="198" spans="2:22" ht="29.75" customHeight="1" x14ac:dyDescent="0.35">
      <c r="B198" s="181"/>
      <c r="C198" s="14" t="s">
        <v>225</v>
      </c>
      <c r="D198" s="74">
        <f>$D$193*H198</f>
        <v>1453600.0022500001</v>
      </c>
      <c r="E198" s="75">
        <f>$E$193*H198</f>
        <v>806840.00024999992</v>
      </c>
      <c r="F198" s="75">
        <f>$F$193*H198</f>
        <v>489559.99969999999</v>
      </c>
      <c r="G198" s="75">
        <f>SUM(D198:F198)</f>
        <v>2750000.0022</v>
      </c>
      <c r="H198" s="95">
        <v>0.5</v>
      </c>
      <c r="I198" s="118"/>
      <c r="J198" s="148"/>
      <c r="K198" s="181"/>
      <c r="L198" s="244"/>
      <c r="N198" s="14" t="s">
        <v>225</v>
      </c>
      <c r="O198" s="74">
        <f>$D$193*S198</f>
        <v>1453600.0022500001</v>
      </c>
      <c r="P198" s="75">
        <f>$E$193*S198</f>
        <v>806840.00024999992</v>
      </c>
      <c r="Q198" s="75">
        <f>$F$193*S198</f>
        <v>489559.99969999999</v>
      </c>
      <c r="R198" s="75">
        <f>SUM(O198:Q198)</f>
        <v>2750000.0022</v>
      </c>
      <c r="S198" s="95">
        <v>0.5</v>
      </c>
      <c r="T198" s="118"/>
      <c r="U198" s="148"/>
      <c r="V198" s="181"/>
    </row>
    <row r="199" spans="2:22" ht="29.75" customHeight="1" x14ac:dyDescent="0.35">
      <c r="B199" s="304"/>
      <c r="C199" s="88" t="s">
        <v>226</v>
      </c>
      <c r="D199" s="74">
        <f>$D$193*H199</f>
        <v>726800.00112500007</v>
      </c>
      <c r="E199" s="75">
        <f>$E$193*H199</f>
        <v>403420.00012499996</v>
      </c>
      <c r="F199" s="75">
        <f>$F$193*H199</f>
        <v>244779.99984999999</v>
      </c>
      <c r="G199" s="89">
        <f>SUM(D199:F199)</f>
        <v>1375000.0011</v>
      </c>
      <c r="H199" s="96">
        <v>0.25</v>
      </c>
      <c r="I199" s="118"/>
      <c r="J199" s="148"/>
      <c r="L199" s="244"/>
      <c r="N199" s="88" t="s">
        <v>226</v>
      </c>
      <c r="O199" s="74">
        <f>$D$193*S199</f>
        <v>726800.00112500007</v>
      </c>
      <c r="P199" s="75">
        <f>$E$193*S199</f>
        <v>403420.00012499996</v>
      </c>
      <c r="Q199" s="75">
        <f>$F$193*S199</f>
        <v>244779.99984999999</v>
      </c>
      <c r="R199" s="89">
        <f>SUM(O199:Q199)</f>
        <v>1375000.0011</v>
      </c>
      <c r="S199" s="96">
        <v>0.25</v>
      </c>
      <c r="T199" s="118"/>
      <c r="U199" s="148"/>
    </row>
    <row r="200" spans="2:22" ht="29.75" customHeight="1" x14ac:dyDescent="0.35">
      <c r="B200" s="304"/>
      <c r="C200" s="88" t="s">
        <v>227</v>
      </c>
      <c r="D200" s="74">
        <f>$D$193*H200</f>
        <v>726800.00112500007</v>
      </c>
      <c r="E200" s="75">
        <f>$E$193*H200</f>
        <v>403420.00012499996</v>
      </c>
      <c r="F200" s="75">
        <f>$F$193*H200</f>
        <v>244779.99984999999</v>
      </c>
      <c r="G200" s="89">
        <f>SUM(D200:F200)</f>
        <v>1375000.0011</v>
      </c>
      <c r="H200" s="97">
        <v>0.25</v>
      </c>
      <c r="I200" s="122"/>
      <c r="J200" s="149"/>
      <c r="L200" s="244"/>
      <c r="N200" s="88" t="s">
        <v>227</v>
      </c>
      <c r="O200" s="74">
        <f>$D$193*S200</f>
        <v>726800.00112500007</v>
      </c>
      <c r="P200" s="75">
        <f>$E$193*S200</f>
        <v>403420.00012499996</v>
      </c>
      <c r="Q200" s="75">
        <f>$F$193*S200</f>
        <v>244779.99984999999</v>
      </c>
      <c r="R200" s="89">
        <f>SUM(O200:Q200)</f>
        <v>1375000.0011</v>
      </c>
      <c r="S200" s="97">
        <v>0.25</v>
      </c>
      <c r="T200" s="122"/>
      <c r="U200" s="149"/>
    </row>
    <row r="201" spans="2:22" ht="27.65" customHeight="1" thickBot="1" x14ac:dyDescent="0.4">
      <c r="B201" s="304"/>
      <c r="C201" s="6" t="s">
        <v>4</v>
      </c>
      <c r="D201" s="76">
        <f>SUM(D198:D200)</f>
        <v>2907200.0045000003</v>
      </c>
      <c r="E201" s="76">
        <f>SUM(E198:E200)</f>
        <v>1613680.0004999998</v>
      </c>
      <c r="F201" s="76">
        <f>SUM(F198:F200)</f>
        <v>979119.99939999997</v>
      </c>
      <c r="G201" s="76">
        <f>SUM(G198:G200)</f>
        <v>5500000.0044</v>
      </c>
      <c r="H201" s="77">
        <f>SUM(H198:H200)</f>
        <v>1</v>
      </c>
      <c r="I201" s="123"/>
      <c r="J201" s="30"/>
      <c r="L201" s="244"/>
      <c r="N201" s="6" t="s">
        <v>4</v>
      </c>
      <c r="O201" s="76">
        <f>SUM(O198:O200)</f>
        <v>2907200.0045000003</v>
      </c>
      <c r="P201" s="76">
        <f>SUM(P198:P200)</f>
        <v>1613680.0004999998</v>
      </c>
      <c r="Q201" s="76">
        <f>SUM(Q198:Q200)</f>
        <v>979119.99939999997</v>
      </c>
      <c r="R201" s="76">
        <f>SUM(R198:R200)</f>
        <v>5500000.0044</v>
      </c>
      <c r="S201" s="77">
        <f>SUM(S198:S200)</f>
        <v>1</v>
      </c>
      <c r="T201" s="123"/>
      <c r="U201" s="30"/>
    </row>
    <row r="202" spans="2:22" ht="21.75" customHeight="1" thickBot="1" x14ac:dyDescent="0.4">
      <c r="B202" s="304"/>
      <c r="C202" s="1"/>
      <c r="D202" s="5"/>
      <c r="E202" s="5"/>
      <c r="F202" s="5"/>
      <c r="G202" s="5"/>
      <c r="H202" s="5"/>
      <c r="I202" s="124"/>
      <c r="J202" s="124"/>
      <c r="L202" s="244"/>
      <c r="N202" s="1"/>
      <c r="O202" s="5"/>
      <c r="P202" s="5"/>
      <c r="Q202" s="5"/>
      <c r="R202" s="5"/>
      <c r="S202" s="5"/>
      <c r="T202" s="124"/>
      <c r="U202" s="124"/>
    </row>
    <row r="203" spans="2:22" ht="36.65" customHeight="1" x14ac:dyDescent="0.35">
      <c r="B203" s="304"/>
      <c r="C203" s="78" t="s">
        <v>228</v>
      </c>
      <c r="D203" s="79">
        <f>SUM(H18,H28,H38,H48,H60,H70,H80,H90,H102,H112,H122,H132,H144,H154,H164,H174,H181)*1.07</f>
        <v>1654314.5013300003</v>
      </c>
      <c r="E203" s="18"/>
      <c r="F203" s="18"/>
      <c r="G203" s="18"/>
      <c r="H203" s="128" t="s">
        <v>229</v>
      </c>
      <c r="I203" s="259">
        <f>SUM(I181,I174,I164,I154,I144,I132,I122,I112,I102,I90,I80,I70,I60,I48,I38,I28,I18)</f>
        <v>1153102.25</v>
      </c>
      <c r="J203" s="143"/>
      <c r="L203" s="244"/>
      <c r="N203" s="78" t="s">
        <v>228</v>
      </c>
      <c r="O203" s="79">
        <f>SUM(S18,S28,S38,S48,S60,S70,S80,S90,S102,S112,S122,S132,S144,S154,S164,S174,S181)*1.07</f>
        <v>1660681.0013300003</v>
      </c>
      <c r="P203" s="18"/>
      <c r="Q203" s="18"/>
      <c r="R203" s="18"/>
      <c r="S203" s="128" t="s">
        <v>229</v>
      </c>
      <c r="T203" s="129">
        <f>SUM(T181,T174,T164,T154,T144,T132,T122,T112,T102,T90,T80,T70,T60,T48,T38,T28,T18)</f>
        <v>0</v>
      </c>
      <c r="U203" s="143"/>
    </row>
    <row r="204" spans="2:22" ht="28.5" customHeight="1" thickBot="1" x14ac:dyDescent="0.4">
      <c r="B204" s="304"/>
      <c r="C204" s="80" t="s">
        <v>230</v>
      </c>
      <c r="D204" s="117">
        <f>D203/G193</f>
        <v>0.30078445454664521</v>
      </c>
      <c r="E204" s="26"/>
      <c r="F204" s="26"/>
      <c r="G204" s="26"/>
      <c r="H204" s="130" t="s">
        <v>231</v>
      </c>
      <c r="I204" s="131">
        <f>I203/G191</f>
        <v>0.22433080118417173</v>
      </c>
      <c r="J204" s="144"/>
      <c r="L204" s="244"/>
      <c r="N204" s="80" t="s">
        <v>230</v>
      </c>
      <c r="O204" s="117">
        <f>O203/R193</f>
        <v>0.30194200000026467</v>
      </c>
      <c r="P204" s="26"/>
      <c r="Q204" s="26"/>
      <c r="R204" s="26"/>
      <c r="S204" s="130" t="s">
        <v>231</v>
      </c>
      <c r="T204" s="131">
        <f>T203/R191</f>
        <v>0</v>
      </c>
      <c r="U204" s="144"/>
    </row>
    <row r="205" spans="2:22" ht="28.5" customHeight="1" x14ac:dyDescent="0.35">
      <c r="B205" s="304"/>
      <c r="C205" s="311"/>
      <c r="D205" s="312"/>
      <c r="E205" s="27"/>
      <c r="F205" s="27"/>
      <c r="G205" s="27"/>
      <c r="L205" s="244"/>
      <c r="N205" s="311"/>
      <c r="O205" s="312"/>
      <c r="P205" s="27"/>
      <c r="Q205" s="27"/>
      <c r="R205" s="27"/>
      <c r="T205" s="119"/>
      <c r="U205" s="125"/>
    </row>
    <row r="206" spans="2:22" ht="28.5" customHeight="1" x14ac:dyDescent="0.35">
      <c r="B206" s="304"/>
      <c r="C206" s="80" t="s">
        <v>232</v>
      </c>
      <c r="D206" s="81">
        <f>SUM(D179:F180)*1.07</f>
        <v>276084.0001</v>
      </c>
      <c r="E206" s="28"/>
      <c r="F206" s="28"/>
      <c r="G206" s="28"/>
      <c r="L206" s="244"/>
      <c r="N206" s="80" t="s">
        <v>232</v>
      </c>
      <c r="O206" s="81">
        <f>SUM(O179:Q180)*1.07</f>
        <v>276084.0001</v>
      </c>
      <c r="P206" s="28"/>
      <c r="Q206" s="28"/>
      <c r="R206" s="28"/>
      <c r="T206" s="119"/>
      <c r="U206" s="125"/>
    </row>
    <row r="207" spans="2:22" ht="23.25" customHeight="1" x14ac:dyDescent="0.35">
      <c r="B207" s="304"/>
      <c r="C207" s="80" t="s">
        <v>233</v>
      </c>
      <c r="D207" s="117">
        <f>D206/G193</f>
        <v>5.0197090887115055E-2</v>
      </c>
      <c r="E207" s="28"/>
      <c r="F207" s="28"/>
      <c r="G207" s="28"/>
      <c r="L207" s="244"/>
      <c r="N207" s="80" t="s">
        <v>233</v>
      </c>
      <c r="O207" s="117">
        <f>O206/R193</f>
        <v>5.0197090887115055E-2</v>
      </c>
      <c r="P207" s="28"/>
      <c r="Q207" s="28"/>
      <c r="R207" s="28"/>
      <c r="T207" s="119"/>
      <c r="U207" s="125"/>
    </row>
    <row r="208" spans="2:22" ht="66.75" customHeight="1" thickBot="1" x14ac:dyDescent="0.4">
      <c r="B208" s="304"/>
      <c r="C208" s="309" t="s">
        <v>234</v>
      </c>
      <c r="D208" s="310"/>
      <c r="E208" s="19"/>
      <c r="F208" s="19"/>
      <c r="G208" s="19"/>
      <c r="I208" s="125"/>
      <c r="L208" s="244"/>
      <c r="N208" s="309" t="s">
        <v>234</v>
      </c>
      <c r="O208" s="310"/>
      <c r="P208" s="19"/>
      <c r="Q208" s="19"/>
      <c r="R208" s="19"/>
      <c r="T208" s="125"/>
      <c r="U208" s="125"/>
    </row>
    <row r="209" spans="2:12" ht="55.5" customHeight="1" x14ac:dyDescent="0.35">
      <c r="B209" s="304"/>
      <c r="L209" s="244"/>
    </row>
    <row r="210" spans="2:12" ht="42.75" customHeight="1" x14ac:dyDescent="0.35">
      <c r="B210" s="304"/>
      <c r="L210" s="244"/>
    </row>
    <row r="211" spans="2:12" ht="21.75" customHeight="1" x14ac:dyDescent="0.35">
      <c r="B211" s="304"/>
      <c r="L211" s="244"/>
    </row>
    <row r="212" spans="2:12" ht="21.75" customHeight="1" x14ac:dyDescent="0.35">
      <c r="B212" s="304"/>
    </row>
    <row r="213" spans="2:12" ht="23.25" customHeight="1" x14ac:dyDescent="0.35">
      <c r="B213" s="304"/>
    </row>
    <row r="214" spans="2:12" ht="23.25" customHeight="1" x14ac:dyDescent="0.35"/>
    <row r="215" spans="2:12" ht="21.75" customHeight="1" x14ac:dyDescent="0.35"/>
    <row r="216" spans="2:12" ht="16.5" customHeight="1" x14ac:dyDescent="0.35"/>
    <row r="217" spans="2:12" ht="29.25" customHeight="1" x14ac:dyDescent="0.35"/>
    <row r="218" spans="2:12" ht="24.75" customHeight="1" x14ac:dyDescent="0.35"/>
    <row r="219" spans="2:12" ht="33" customHeight="1" x14ac:dyDescent="0.35"/>
    <row r="221" spans="2:12" ht="15" customHeight="1" x14ac:dyDescent="0.35"/>
    <row r="222" spans="2:12" ht="25.5" customHeight="1" x14ac:dyDescent="0.35"/>
    <row r="273" spans="1:1" x14ac:dyDescent="0.35">
      <c r="A273" s="22" t="s">
        <v>235</v>
      </c>
    </row>
  </sheetData>
  <sheetProtection sheet="1" formatCells="0" formatColumns="0" formatRows="0"/>
  <mergeCells count="51">
    <mergeCell ref="N189:R189"/>
    <mergeCell ref="N196:S196"/>
    <mergeCell ref="N205:O205"/>
    <mergeCell ref="N208:O208"/>
    <mergeCell ref="C155:K155"/>
    <mergeCell ref="C165:K165"/>
    <mergeCell ref="B199:B213"/>
    <mergeCell ref="C196:H196"/>
    <mergeCell ref="C208:D208"/>
    <mergeCell ref="C205:D205"/>
    <mergeCell ref="C189:G189"/>
    <mergeCell ref="C39:K39"/>
    <mergeCell ref="C8:K8"/>
    <mergeCell ref="C50:K50"/>
    <mergeCell ref="C51:K51"/>
    <mergeCell ref="B4:E4"/>
    <mergeCell ref="B5:H5"/>
    <mergeCell ref="C19:K19"/>
    <mergeCell ref="C9:K9"/>
    <mergeCell ref="C29:K29"/>
    <mergeCell ref="C61:K61"/>
    <mergeCell ref="C71:K71"/>
    <mergeCell ref="C81:K81"/>
    <mergeCell ref="C92:K92"/>
    <mergeCell ref="C93:K93"/>
    <mergeCell ref="C103:K103"/>
    <mergeCell ref="C113:K113"/>
    <mergeCell ref="C134:K134"/>
    <mergeCell ref="C123:K123"/>
    <mergeCell ref="C145:K145"/>
    <mergeCell ref="C135:K135"/>
    <mergeCell ref="N8:V8"/>
    <mergeCell ref="N9:V9"/>
    <mergeCell ref="N19:V19"/>
    <mergeCell ref="N29:V29"/>
    <mergeCell ref="N39:V39"/>
    <mergeCell ref="N50:V50"/>
    <mergeCell ref="N51:V51"/>
    <mergeCell ref="N61:V61"/>
    <mergeCell ref="N71:V71"/>
    <mergeCell ref="N81:V81"/>
    <mergeCell ref="N92:V92"/>
    <mergeCell ref="N93:V93"/>
    <mergeCell ref="N103:V103"/>
    <mergeCell ref="N113:V113"/>
    <mergeCell ref="N123:V123"/>
    <mergeCell ref="N134:V134"/>
    <mergeCell ref="N135:V135"/>
    <mergeCell ref="N145:V145"/>
    <mergeCell ref="N155:V155"/>
    <mergeCell ref="N165:V165"/>
  </mergeCells>
  <conditionalFormatting sqref="D204">
    <cfRule type="cellIs" dxfId="46" priority="49" operator="lessThan">
      <formula>0.15</formula>
    </cfRule>
  </conditionalFormatting>
  <conditionalFormatting sqref="D207">
    <cfRule type="cellIs" dxfId="45" priority="47" operator="lessThan">
      <formula>0.05</formula>
    </cfRule>
  </conditionalFormatting>
  <conditionalFormatting sqref="H201:J201">
    <cfRule type="cellIs" dxfId="44" priority="4" operator="greaterThan">
      <formula>1</formula>
    </cfRule>
  </conditionalFormatting>
  <conditionalFormatting sqref="O204">
    <cfRule type="cellIs" dxfId="43" priority="3" operator="lessThan">
      <formula>0.15</formula>
    </cfRule>
  </conditionalFormatting>
  <conditionalFormatting sqref="O207">
    <cfRule type="cellIs" dxfId="42" priority="2" operator="lessThan">
      <formula>0.05</formula>
    </cfRule>
  </conditionalFormatting>
  <conditionalFormatting sqref="S201:U201">
    <cfRule type="cellIs" dxfId="41" priority="1" operator="greaterThan">
      <formula>1</formula>
    </cfRule>
  </conditionalFormatting>
  <dataValidations xWindow="431" yWindow="475" count="6">
    <dataValidation allowBlank="1" showInputMessage="1" showErrorMessage="1" prompt="% Towards Gender Equality and Women's Empowerment Must be Higher than 15%_x000a_" sqref="F204:G204 Q204:R204" xr:uid="{E72508C7-C8DD-46A5-878C-E4FA07CAB6AF}"/>
    <dataValidation allowBlank="1" showInputMessage="1" showErrorMessage="1" prompt="M&amp;E Budget Cannot be Less than 5%_x000a_" sqref="E207:G207 P207:R207" xr:uid="{53928C0A-D548-4B6B-97FC-07D38B0E5FA7}"/>
    <dataValidation allowBlank="1" showInputMessage="1" showErrorMessage="1" prompt="Insert *text* description of Outcome here" sqref="C8:K8 C50:K50 C92:K92 C134:K134 N8:V8 N50:V50 N92:V92 N134:V134" xr:uid="{89ACADD6-F982-42D9-AC8D-CCF9750605B2}"/>
    <dataValidation allowBlank="1" showInputMessage="1" showErrorMessage="1" prompt="Insert *text* description of Output here" sqref="C9 C19 C29 C39 C51 C61 C71 C81 C93 C103 C113 C123 C135 C145 C155 C165 N9 N19 N29 N39 N51 N61 N71 N81 N93 N103 N113 N123 N135 N145 N155 N165" xr:uid="{31AC9CA6-D499-4711-A99F-BECD0A64F3A8}"/>
    <dataValidation allowBlank="1" showInputMessage="1" showErrorMessage="1" prompt="Insert *text* description of Activity here" sqref="C10 C20 C30 C40 C52 C72 C82 C94 C104 C114 C124 C136 C146 C156 C166 N10 N20 N30 N40 N52 N72 N82 N94 N104 N114 N124 N136 N146 N156 N166" xr:uid="{E7A390F5-03DD-4A67-B842-17326B4F2DA4}"/>
    <dataValidation allowBlank="1" showErrorMessage="1" prompt="% Towards Gender Equality and Women's Empowerment Must be Higher than 15%_x000a_" sqref="D206:G206 D204 O206:R206 O204" xr:uid="{8C6643DA-1D03-44FB-AC1F-C4CB706ED3AA}"/>
  </dataValidations>
  <pageMargins left="0.7" right="0.7" top="0.75" bottom="0.75" header="0.3" footer="0.3"/>
  <pageSetup scale="74" orientation="landscape"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A2:N246"/>
  <sheetViews>
    <sheetView showGridLines="0" showZeros="0" topLeftCell="C1" zoomScale="70" zoomScaleNormal="70" workbookViewId="0">
      <pane ySplit="6" topLeftCell="A187" activePane="bottomLeft" state="frozen"/>
      <selection pane="bottomLeft" activeCell="K202" sqref="K202"/>
    </sheetView>
  </sheetViews>
  <sheetFormatPr defaultColWidth="9.36328125" defaultRowHeight="15.5" x14ac:dyDescent="0.35"/>
  <cols>
    <col min="1" max="1" width="4.453125" style="34" customWidth="1"/>
    <col min="2" max="2" width="3.36328125" style="34" customWidth="1"/>
    <col min="3" max="3" width="51.453125" style="34" customWidth="1"/>
    <col min="4" max="4" width="34.36328125" style="35" customWidth="1"/>
    <col min="5" max="5" width="35" style="35" customWidth="1"/>
    <col min="6" max="6" width="34" style="35" customWidth="1"/>
    <col min="7" max="7" width="25.6328125" style="34" customWidth="1"/>
    <col min="8" max="8" width="8.54296875" style="280" customWidth="1"/>
    <col min="9" max="9" width="16.6328125" style="34" customWidth="1"/>
    <col min="10" max="10" width="70.453125" style="34" customWidth="1"/>
    <col min="11" max="11" width="26.54296875" style="34" customWidth="1"/>
    <col min="12" max="12" width="26" style="34" customWidth="1"/>
    <col min="13" max="13" width="22.453125" style="34" bestFit="1" customWidth="1"/>
    <col min="14" max="14" width="21.90625" style="34" bestFit="1" customWidth="1"/>
    <col min="15" max="15" width="24.36328125" style="34" customWidth="1"/>
    <col min="16" max="16" width="26.453125" style="34" customWidth="1"/>
    <col min="17" max="17" width="30.36328125" style="34" customWidth="1"/>
    <col min="18" max="18" width="33" style="34" customWidth="1"/>
    <col min="19" max="20" width="22.6328125" style="34" customWidth="1"/>
    <col min="21" max="21" width="23.453125" style="34" customWidth="1"/>
    <col min="22" max="22" width="32.36328125" style="34" customWidth="1"/>
    <col min="23" max="23" width="9.36328125" style="34"/>
    <col min="24" max="24" width="17.6328125" style="34" customWidth="1"/>
    <col min="25" max="25" width="26.453125" style="34" customWidth="1"/>
    <col min="26" max="26" width="22.453125" style="34" customWidth="1"/>
    <col min="27" max="27" width="29.6328125" style="34" customWidth="1"/>
    <col min="28" max="28" width="23.453125" style="34" customWidth="1"/>
    <col min="29" max="29" width="18.453125" style="34" customWidth="1"/>
    <col min="30" max="30" width="17.453125" style="34" customWidth="1"/>
    <col min="31" max="31" width="25.36328125" style="34" customWidth="1"/>
    <col min="32" max="16384" width="9.36328125" style="34"/>
  </cols>
  <sheetData>
    <row r="2" spans="1:14" x14ac:dyDescent="0.35">
      <c r="A2" s="245"/>
      <c r="B2" s="245"/>
      <c r="C2" s="245" t="s">
        <v>628</v>
      </c>
      <c r="D2" s="245"/>
      <c r="E2" s="245"/>
      <c r="F2" s="245"/>
      <c r="G2" s="245"/>
      <c r="H2" s="246"/>
      <c r="I2" s="251"/>
      <c r="J2" s="251"/>
      <c r="K2" s="252" t="s">
        <v>636</v>
      </c>
      <c r="L2" s="251"/>
      <c r="M2" s="251"/>
      <c r="N2" s="251"/>
    </row>
    <row r="3" spans="1:14" ht="33.75" customHeight="1" x14ac:dyDescent="1">
      <c r="B3" s="182"/>
      <c r="C3" s="294" t="s">
        <v>2</v>
      </c>
      <c r="D3" s="294"/>
      <c r="E3" s="294"/>
      <c r="F3" s="294"/>
      <c r="G3" s="20"/>
      <c r="H3" s="247"/>
      <c r="I3" s="21"/>
      <c r="J3" s="182"/>
      <c r="K3" s="182"/>
      <c r="L3" s="10"/>
      <c r="M3" s="3"/>
      <c r="N3" s="182"/>
    </row>
    <row r="4" spans="1:14" ht="25.5" customHeight="1" x14ac:dyDescent="0.45">
      <c r="B4" s="182"/>
      <c r="C4" s="325" t="s">
        <v>3</v>
      </c>
      <c r="D4" s="325"/>
      <c r="E4" s="325"/>
      <c r="F4" s="325"/>
      <c r="G4" s="182"/>
      <c r="H4" s="246"/>
      <c r="I4" s="182"/>
      <c r="J4" s="325" t="s">
        <v>3</v>
      </c>
      <c r="K4" s="325"/>
      <c r="L4" s="325"/>
      <c r="M4" s="325"/>
      <c r="N4" s="182"/>
    </row>
    <row r="5" spans="1:14" ht="9.75" customHeight="1" x14ac:dyDescent="0.35">
      <c r="B5" s="182"/>
      <c r="C5" s="29"/>
      <c r="D5" s="29"/>
      <c r="E5" s="29"/>
      <c r="F5" s="29"/>
      <c r="G5" s="182"/>
      <c r="H5" s="246"/>
      <c r="I5" s="182"/>
      <c r="J5" s="29"/>
      <c r="K5" s="29"/>
      <c r="L5" s="29"/>
      <c r="M5" s="29"/>
      <c r="N5" s="182"/>
    </row>
    <row r="6" spans="1:14" ht="60" customHeight="1" x14ac:dyDescent="0.35">
      <c r="B6" s="182"/>
      <c r="C6" s="29"/>
      <c r="D6" s="145" t="str">
        <f>'1) Tableau budgétaire 1'!D7</f>
        <v>PNUD (budget en USD)</v>
      </c>
      <c r="E6" s="145" t="str">
        <f>'1) Tableau budgétaire 1'!E7</f>
        <v xml:space="preserve"> OIM (budget en USD)</v>
      </c>
      <c r="F6" s="145" t="str">
        <f>'1) Tableau budgétaire 1'!F7</f>
        <v>UNICEF (budget en USD)</v>
      </c>
      <c r="G6" s="138" t="s">
        <v>4</v>
      </c>
      <c r="H6" s="246"/>
      <c r="I6" s="182"/>
      <c r="J6" s="29"/>
      <c r="K6" s="145" t="s">
        <v>591</v>
      </c>
      <c r="L6" s="145" t="s">
        <v>635</v>
      </c>
      <c r="M6" s="145" t="s">
        <v>593</v>
      </c>
      <c r="N6" s="138" t="s">
        <v>4</v>
      </c>
    </row>
    <row r="7" spans="1:14" ht="24" customHeight="1" x14ac:dyDescent="0.35">
      <c r="B7" s="316" t="s">
        <v>5</v>
      </c>
      <c r="C7" s="317"/>
      <c r="D7" s="317"/>
      <c r="E7" s="317"/>
      <c r="F7" s="317"/>
      <c r="G7" s="318"/>
      <c r="H7" s="246"/>
      <c r="I7" s="316" t="s">
        <v>5</v>
      </c>
      <c r="J7" s="317"/>
      <c r="K7" s="317"/>
      <c r="L7" s="317"/>
      <c r="M7" s="317"/>
      <c r="N7" s="318"/>
    </row>
    <row r="8" spans="1:14" ht="22.5" customHeight="1" x14ac:dyDescent="0.35">
      <c r="B8" s="182"/>
      <c r="C8" s="316" t="s">
        <v>6</v>
      </c>
      <c r="D8" s="317"/>
      <c r="E8" s="317"/>
      <c r="F8" s="317"/>
      <c r="G8" s="318"/>
      <c r="H8" s="246"/>
      <c r="I8" s="182"/>
      <c r="J8" s="316" t="s">
        <v>6</v>
      </c>
      <c r="K8" s="317"/>
      <c r="L8" s="317"/>
      <c r="M8" s="317"/>
      <c r="N8" s="318"/>
    </row>
    <row r="9" spans="1:14" ht="24.75" customHeight="1" thickBot="1" x14ac:dyDescent="0.4">
      <c r="B9" s="182"/>
      <c r="C9" s="43" t="s">
        <v>7</v>
      </c>
      <c r="D9" s="44">
        <f>'1) Tableau budgétaire 1'!D18</f>
        <v>1434000</v>
      </c>
      <c r="E9" s="44">
        <f>'1) Tableau budgétaire 1'!E18</f>
        <v>140000</v>
      </c>
      <c r="F9" s="44">
        <f>'1) Tableau budgétaire 1'!F18</f>
        <v>160000</v>
      </c>
      <c r="G9" s="45">
        <f>SUM(D9:F9)</f>
        <v>1734000</v>
      </c>
      <c r="H9" s="246"/>
      <c r="I9" s="182"/>
      <c r="J9" s="43" t="s">
        <v>7</v>
      </c>
      <c r="K9" s="44">
        <f>'1) Tableau budgétaire 1'!D18</f>
        <v>1434000</v>
      </c>
      <c r="L9" s="44">
        <f>'1) Tableau budgétaire 1'!E18</f>
        <v>140000</v>
      </c>
      <c r="M9" s="44">
        <f>'1) Tableau budgétaire 1'!F18</f>
        <v>160000</v>
      </c>
      <c r="N9" s="44">
        <f t="shared" ref="N9" si="0">N11+N12+N13+N14+N15+N16</f>
        <v>1600000</v>
      </c>
    </row>
    <row r="10" spans="1:14" ht="21.75" customHeight="1" x14ac:dyDescent="0.35">
      <c r="B10" s="182"/>
      <c r="C10" s="41" t="s">
        <v>8</v>
      </c>
      <c r="D10" s="183"/>
      <c r="E10" s="184"/>
      <c r="F10" s="184">
        <v>0</v>
      </c>
      <c r="G10" s="42">
        <f t="shared" ref="G10:G17" si="1">SUM(D10:F10)</f>
        <v>0</v>
      </c>
      <c r="H10" s="246"/>
      <c r="I10" s="182"/>
      <c r="J10" s="41" t="s">
        <v>8</v>
      </c>
      <c r="K10" s="284">
        <v>134000</v>
      </c>
      <c r="L10" s="184"/>
      <c r="M10" s="184">
        <v>0</v>
      </c>
      <c r="N10" s="286">
        <f t="shared" ref="N10:N17" si="2">SUM(K10:M10)</f>
        <v>134000</v>
      </c>
    </row>
    <row r="11" spans="1:14" x14ac:dyDescent="0.35">
      <c r="B11" s="182"/>
      <c r="C11" s="32" t="s">
        <v>9</v>
      </c>
      <c r="D11" s="185">
        <v>225000</v>
      </c>
      <c r="E11" s="159">
        <v>20000</v>
      </c>
      <c r="F11" s="159">
        <v>20000</v>
      </c>
      <c r="G11" s="40">
        <f t="shared" si="1"/>
        <v>265000</v>
      </c>
      <c r="H11" s="246"/>
      <c r="I11" s="182"/>
      <c r="J11" s="32" t="s">
        <v>9</v>
      </c>
      <c r="K11" s="185">
        <v>225000</v>
      </c>
      <c r="L11" s="159">
        <v>20000</v>
      </c>
      <c r="M11" s="159">
        <v>20000</v>
      </c>
      <c r="N11" s="40">
        <f t="shared" si="2"/>
        <v>265000</v>
      </c>
    </row>
    <row r="12" spans="1:14" ht="15.75" customHeight="1" x14ac:dyDescent="0.35">
      <c r="B12" s="182"/>
      <c r="C12" s="32" t="s">
        <v>10</v>
      </c>
      <c r="D12" s="185">
        <v>404000</v>
      </c>
      <c r="E12" s="185">
        <v>43000</v>
      </c>
      <c r="F12" s="185">
        <v>40000</v>
      </c>
      <c r="G12" s="40">
        <f t="shared" si="1"/>
        <v>487000</v>
      </c>
      <c r="H12" s="246"/>
      <c r="I12" s="182"/>
      <c r="J12" s="32" t="s">
        <v>10</v>
      </c>
      <c r="K12" s="265">
        <f>404000-K10</f>
        <v>270000</v>
      </c>
      <c r="L12" s="185">
        <v>43000</v>
      </c>
      <c r="M12" s="185">
        <v>40000</v>
      </c>
      <c r="N12" s="267">
        <f t="shared" si="2"/>
        <v>353000</v>
      </c>
    </row>
    <row r="13" spans="1:14" x14ac:dyDescent="0.35">
      <c r="B13" s="182"/>
      <c r="C13" s="33" t="s">
        <v>11</v>
      </c>
      <c r="D13" s="185">
        <v>60000</v>
      </c>
      <c r="E13" s="185"/>
      <c r="F13" s="185">
        <v>0</v>
      </c>
      <c r="G13" s="40">
        <f t="shared" si="1"/>
        <v>60000</v>
      </c>
      <c r="H13" s="246"/>
      <c r="I13" s="182"/>
      <c r="J13" s="33" t="s">
        <v>11</v>
      </c>
      <c r="K13" s="185">
        <v>60000</v>
      </c>
      <c r="L13" s="185"/>
      <c r="M13" s="185">
        <v>0</v>
      </c>
      <c r="N13" s="40">
        <f t="shared" si="2"/>
        <v>60000</v>
      </c>
    </row>
    <row r="14" spans="1:14" x14ac:dyDescent="0.35">
      <c r="B14" s="182"/>
      <c r="C14" s="32" t="s">
        <v>12</v>
      </c>
      <c r="D14" s="185">
        <v>120000</v>
      </c>
      <c r="E14" s="185">
        <v>15000</v>
      </c>
      <c r="F14" s="185">
        <v>0</v>
      </c>
      <c r="G14" s="40">
        <f t="shared" si="1"/>
        <v>135000</v>
      </c>
      <c r="H14" s="246"/>
      <c r="I14" s="182"/>
      <c r="J14" s="32" t="s">
        <v>12</v>
      </c>
      <c r="K14" s="185">
        <v>120000</v>
      </c>
      <c r="L14" s="185">
        <v>15000</v>
      </c>
      <c r="M14" s="185">
        <v>0</v>
      </c>
      <c r="N14" s="40">
        <f t="shared" si="2"/>
        <v>135000</v>
      </c>
    </row>
    <row r="15" spans="1:14" ht="21.75" customHeight="1" x14ac:dyDescent="0.35">
      <c r="B15" s="182"/>
      <c r="C15" s="32" t="s">
        <v>13</v>
      </c>
      <c r="D15" s="185">
        <v>190000</v>
      </c>
      <c r="E15" s="185">
        <v>25000</v>
      </c>
      <c r="F15" s="185">
        <v>80000</v>
      </c>
      <c r="G15" s="40">
        <f t="shared" si="1"/>
        <v>295000</v>
      </c>
      <c r="H15" s="246"/>
      <c r="I15" s="182"/>
      <c r="J15" s="32" t="s">
        <v>13</v>
      </c>
      <c r="K15" s="185">
        <v>190000</v>
      </c>
      <c r="L15" s="185">
        <v>25000</v>
      </c>
      <c r="M15" s="185">
        <v>80000</v>
      </c>
      <c r="N15" s="40">
        <f t="shared" si="2"/>
        <v>295000</v>
      </c>
    </row>
    <row r="16" spans="1:14" ht="36.75" customHeight="1" x14ac:dyDescent="0.35">
      <c r="B16" s="182"/>
      <c r="C16" s="32" t="s">
        <v>14</v>
      </c>
      <c r="D16" s="185">
        <v>435000</v>
      </c>
      <c r="E16" s="185">
        <v>37000</v>
      </c>
      <c r="F16" s="185">
        <v>20000</v>
      </c>
      <c r="G16" s="40">
        <f t="shared" si="1"/>
        <v>492000</v>
      </c>
      <c r="H16" s="246"/>
      <c r="I16" s="182"/>
      <c r="J16" s="32" t="s">
        <v>14</v>
      </c>
      <c r="K16" s="185">
        <v>435000</v>
      </c>
      <c r="L16" s="185">
        <v>37000</v>
      </c>
      <c r="M16" s="185">
        <v>20000</v>
      </c>
      <c r="N16" s="40">
        <f t="shared" si="2"/>
        <v>492000</v>
      </c>
    </row>
    <row r="17" spans="2:14" ht="15.75" customHeight="1" x14ac:dyDescent="0.35">
      <c r="B17" s="182"/>
      <c r="C17" s="36" t="s">
        <v>15</v>
      </c>
      <c r="D17" s="46">
        <f>SUM(D10:D16)</f>
        <v>1434000</v>
      </c>
      <c r="E17" s="46">
        <f>SUM(E10:E16)</f>
        <v>140000</v>
      </c>
      <c r="F17" s="46">
        <f>SUM(F10:F16)</f>
        <v>160000</v>
      </c>
      <c r="G17" s="91">
        <f t="shared" si="1"/>
        <v>1734000</v>
      </c>
      <c r="H17" s="246"/>
      <c r="I17" s="182"/>
      <c r="J17" s="36" t="s">
        <v>15</v>
      </c>
      <c r="K17" s="46">
        <f>SUM(K10:K16)</f>
        <v>1434000</v>
      </c>
      <c r="L17" s="46">
        <f>SUM(L10:L16)</f>
        <v>140000</v>
      </c>
      <c r="M17" s="46">
        <f>SUM(M10:M16)</f>
        <v>160000</v>
      </c>
      <c r="N17" s="91">
        <f t="shared" si="2"/>
        <v>1734000</v>
      </c>
    </row>
    <row r="18" spans="2:14" s="35" customFormat="1" x14ac:dyDescent="0.35">
      <c r="B18" s="186"/>
      <c r="C18" s="47"/>
      <c r="D18" s="48"/>
      <c r="E18" s="48"/>
      <c r="F18" s="48"/>
      <c r="G18" s="92"/>
      <c r="H18" s="246"/>
      <c r="I18" s="186"/>
      <c r="J18" s="47"/>
      <c r="K18" s="48"/>
      <c r="L18" s="48"/>
      <c r="M18" s="48"/>
      <c r="N18" s="92"/>
    </row>
    <row r="19" spans="2:14" x14ac:dyDescent="0.35">
      <c r="C19" s="316" t="s">
        <v>16</v>
      </c>
      <c r="D19" s="317"/>
      <c r="E19" s="317"/>
      <c r="F19" s="317"/>
      <c r="G19" s="318"/>
      <c r="H19" s="246"/>
      <c r="J19" s="316" t="s">
        <v>16</v>
      </c>
      <c r="K19" s="317"/>
      <c r="L19" s="317"/>
      <c r="M19" s="317"/>
      <c r="N19" s="318"/>
    </row>
    <row r="20" spans="2:14" ht="27" customHeight="1" thickBot="1" x14ac:dyDescent="0.4">
      <c r="C20" s="43" t="s">
        <v>17</v>
      </c>
      <c r="D20" s="44">
        <f>'1) Tableau budgétaire 1'!D28</f>
        <v>0</v>
      </c>
      <c r="E20" s="44">
        <f>'1) Tableau budgétaire 1'!E28</f>
        <v>0</v>
      </c>
      <c r="F20" s="44">
        <f>'1) Tableau budgétaire 1'!F28</f>
        <v>0</v>
      </c>
      <c r="G20" s="45">
        <f t="shared" ref="G20:G28" si="3">SUM(D20:F20)</f>
        <v>0</v>
      </c>
      <c r="H20" s="246"/>
      <c r="J20" s="43" t="s">
        <v>17</v>
      </c>
      <c r="K20" s="44">
        <f>'1) Tableau budgétaire 1'!K28</f>
        <v>0</v>
      </c>
      <c r="L20" s="44">
        <f>'1) Tableau budgétaire 1'!L28</f>
        <v>0</v>
      </c>
      <c r="M20" s="44">
        <f>'1) Tableau budgétaire 1'!M28</f>
        <v>0</v>
      </c>
      <c r="N20" s="45">
        <f t="shared" ref="N20:N28" si="4">SUM(K20:M20)</f>
        <v>0</v>
      </c>
    </row>
    <row r="21" spans="2:14" x14ac:dyDescent="0.35">
      <c r="C21" s="41" t="s">
        <v>8</v>
      </c>
      <c r="D21" s="183"/>
      <c r="E21" s="184"/>
      <c r="F21" s="184"/>
      <c r="G21" s="42">
        <f t="shared" si="3"/>
        <v>0</v>
      </c>
      <c r="H21" s="246"/>
      <c r="J21" s="41" t="s">
        <v>8</v>
      </c>
      <c r="K21" s="183"/>
      <c r="L21" s="184"/>
      <c r="M21" s="184"/>
      <c r="N21" s="42">
        <f t="shared" si="4"/>
        <v>0</v>
      </c>
    </row>
    <row r="22" spans="2:14" x14ac:dyDescent="0.35">
      <c r="C22" s="32" t="s">
        <v>9</v>
      </c>
      <c r="D22" s="185"/>
      <c r="E22" s="159"/>
      <c r="F22" s="159"/>
      <c r="G22" s="40">
        <f t="shared" si="3"/>
        <v>0</v>
      </c>
      <c r="H22" s="246"/>
      <c r="J22" s="32" t="s">
        <v>9</v>
      </c>
      <c r="K22" s="185"/>
      <c r="L22" s="159"/>
      <c r="M22" s="159"/>
      <c r="N22" s="40">
        <f t="shared" si="4"/>
        <v>0</v>
      </c>
    </row>
    <row r="23" spans="2:14" ht="31" x14ac:dyDescent="0.35">
      <c r="C23" s="32" t="s">
        <v>10</v>
      </c>
      <c r="D23" s="185"/>
      <c r="E23" s="185"/>
      <c r="F23" s="185"/>
      <c r="G23" s="40">
        <f t="shared" si="3"/>
        <v>0</v>
      </c>
      <c r="H23" s="246"/>
      <c r="J23" s="32" t="s">
        <v>10</v>
      </c>
      <c r="K23" s="185"/>
      <c r="L23" s="185"/>
      <c r="M23" s="185"/>
      <c r="N23" s="40">
        <f t="shared" si="4"/>
        <v>0</v>
      </c>
    </row>
    <row r="24" spans="2:14" x14ac:dyDescent="0.35">
      <c r="C24" s="33" t="s">
        <v>11</v>
      </c>
      <c r="D24" s="185"/>
      <c r="E24" s="185"/>
      <c r="F24" s="185"/>
      <c r="G24" s="40">
        <f t="shared" si="3"/>
        <v>0</v>
      </c>
      <c r="H24" s="246"/>
      <c r="J24" s="33" t="s">
        <v>11</v>
      </c>
      <c r="K24" s="185"/>
      <c r="L24" s="185"/>
      <c r="M24" s="185"/>
      <c r="N24" s="40">
        <f t="shared" si="4"/>
        <v>0</v>
      </c>
    </row>
    <row r="25" spans="2:14" x14ac:dyDescent="0.35">
      <c r="C25" s="32" t="s">
        <v>12</v>
      </c>
      <c r="D25" s="185"/>
      <c r="E25" s="185"/>
      <c r="F25" s="185"/>
      <c r="G25" s="40">
        <f t="shared" si="3"/>
        <v>0</v>
      </c>
      <c r="H25" s="246"/>
      <c r="J25" s="32" t="s">
        <v>12</v>
      </c>
      <c r="K25" s="185"/>
      <c r="L25" s="185"/>
      <c r="M25" s="185"/>
      <c r="N25" s="40">
        <f t="shared" si="4"/>
        <v>0</v>
      </c>
    </row>
    <row r="26" spans="2:14" x14ac:dyDescent="0.35">
      <c r="C26" s="32" t="s">
        <v>13</v>
      </c>
      <c r="D26" s="185"/>
      <c r="E26" s="185"/>
      <c r="F26" s="185"/>
      <c r="G26" s="40">
        <f t="shared" si="3"/>
        <v>0</v>
      </c>
      <c r="H26" s="246"/>
      <c r="J26" s="32" t="s">
        <v>13</v>
      </c>
      <c r="K26" s="185"/>
      <c r="L26" s="185"/>
      <c r="M26" s="185"/>
      <c r="N26" s="40">
        <f t="shared" si="4"/>
        <v>0</v>
      </c>
    </row>
    <row r="27" spans="2:14" ht="31" x14ac:dyDescent="0.35">
      <c r="C27" s="32" t="s">
        <v>14</v>
      </c>
      <c r="D27" s="185"/>
      <c r="E27" s="185"/>
      <c r="F27" s="185"/>
      <c r="G27" s="40">
        <f t="shared" si="3"/>
        <v>0</v>
      </c>
      <c r="H27" s="246"/>
      <c r="J27" s="32" t="s">
        <v>14</v>
      </c>
      <c r="K27" s="185"/>
      <c r="L27" s="185"/>
      <c r="M27" s="185"/>
      <c r="N27" s="40">
        <f t="shared" si="4"/>
        <v>0</v>
      </c>
    </row>
    <row r="28" spans="2:14" x14ac:dyDescent="0.35">
      <c r="C28" s="36" t="s">
        <v>15</v>
      </c>
      <c r="D28" s="46">
        <f>SUM(D21:D27)</f>
        <v>0</v>
      </c>
      <c r="E28" s="46">
        <f>SUM(E21:E27)</f>
        <v>0</v>
      </c>
      <c r="F28" s="46">
        <f>SUM(F21:F27)</f>
        <v>0</v>
      </c>
      <c r="G28" s="40">
        <f t="shared" si="3"/>
        <v>0</v>
      </c>
      <c r="H28" s="246"/>
      <c r="J28" s="36" t="s">
        <v>15</v>
      </c>
      <c r="K28" s="46">
        <f>SUM(K21:K27)</f>
        <v>0</v>
      </c>
      <c r="L28" s="46">
        <f>SUM(L21:L27)</f>
        <v>0</v>
      </c>
      <c r="M28" s="46">
        <f>SUM(M21:M27)</f>
        <v>0</v>
      </c>
      <c r="N28" s="40">
        <f t="shared" si="4"/>
        <v>0</v>
      </c>
    </row>
    <row r="29" spans="2:14" s="35" customFormat="1" x14ac:dyDescent="0.35">
      <c r="C29" s="47"/>
      <c r="D29" s="48"/>
      <c r="E29" s="48"/>
      <c r="F29" s="48"/>
      <c r="G29" s="49"/>
      <c r="H29" s="246"/>
      <c r="J29" s="47"/>
      <c r="K29" s="48"/>
      <c r="L29" s="48"/>
      <c r="M29" s="48"/>
      <c r="N29" s="49"/>
    </row>
    <row r="30" spans="2:14" x14ac:dyDescent="0.35">
      <c r="C30" s="316" t="s">
        <v>18</v>
      </c>
      <c r="D30" s="317"/>
      <c r="E30" s="317"/>
      <c r="F30" s="317"/>
      <c r="G30" s="318"/>
      <c r="H30" s="246"/>
      <c r="J30" s="316" t="s">
        <v>18</v>
      </c>
      <c r="K30" s="317"/>
      <c r="L30" s="317"/>
      <c r="M30" s="317"/>
      <c r="N30" s="318"/>
    </row>
    <row r="31" spans="2:14" ht="21.75" customHeight="1" thickBot="1" x14ac:dyDescent="0.4">
      <c r="C31" s="43" t="s">
        <v>19</v>
      </c>
      <c r="D31" s="44">
        <f>'1) Tableau budgétaire 1'!D38</f>
        <v>0</v>
      </c>
      <c r="E31" s="44">
        <f>'1) Tableau budgétaire 1'!E38</f>
        <v>0</v>
      </c>
      <c r="F31" s="44">
        <f>'1) Tableau budgétaire 1'!F38</f>
        <v>0</v>
      </c>
      <c r="G31" s="45">
        <f t="shared" ref="G31:G39" si="5">SUM(D31:F31)</f>
        <v>0</v>
      </c>
      <c r="H31" s="246"/>
      <c r="J31" s="43" t="s">
        <v>19</v>
      </c>
      <c r="K31" s="44">
        <f>'1) Tableau budgétaire 1'!K38</f>
        <v>0</v>
      </c>
      <c r="L31" s="44">
        <f>'1) Tableau budgétaire 1'!L38</f>
        <v>0</v>
      </c>
      <c r="M31" s="44">
        <f>'1) Tableau budgétaire 1'!M38</f>
        <v>0</v>
      </c>
      <c r="N31" s="45">
        <f t="shared" ref="N31:N39" si="6">SUM(K31:M31)</f>
        <v>0</v>
      </c>
    </row>
    <row r="32" spans="2:14" x14ac:dyDescent="0.35">
      <c r="C32" s="41" t="s">
        <v>8</v>
      </c>
      <c r="D32" s="183"/>
      <c r="E32" s="184"/>
      <c r="F32" s="184"/>
      <c r="G32" s="42">
        <f t="shared" si="5"/>
        <v>0</v>
      </c>
      <c r="H32" s="246"/>
      <c r="J32" s="41" t="s">
        <v>8</v>
      </c>
      <c r="K32" s="183"/>
      <c r="L32" s="184"/>
      <c r="M32" s="184"/>
      <c r="N32" s="42">
        <f t="shared" si="6"/>
        <v>0</v>
      </c>
    </row>
    <row r="33" spans="3:14" s="35" customFormat="1" ht="15.75" customHeight="1" x14ac:dyDescent="0.35">
      <c r="C33" s="32" t="s">
        <v>9</v>
      </c>
      <c r="D33" s="185"/>
      <c r="E33" s="159"/>
      <c r="F33" s="159"/>
      <c r="G33" s="40">
        <f t="shared" si="5"/>
        <v>0</v>
      </c>
      <c r="H33" s="246"/>
      <c r="J33" s="32" t="s">
        <v>9</v>
      </c>
      <c r="K33" s="185"/>
      <c r="L33" s="159"/>
      <c r="M33" s="159"/>
      <c r="N33" s="40">
        <f t="shared" si="6"/>
        <v>0</v>
      </c>
    </row>
    <row r="34" spans="3:14" s="35" customFormat="1" ht="31" x14ac:dyDescent="0.35">
      <c r="C34" s="32" t="s">
        <v>10</v>
      </c>
      <c r="D34" s="185"/>
      <c r="E34" s="185"/>
      <c r="F34" s="185"/>
      <c r="G34" s="40">
        <f t="shared" si="5"/>
        <v>0</v>
      </c>
      <c r="H34" s="246"/>
      <c r="J34" s="32" t="s">
        <v>10</v>
      </c>
      <c r="K34" s="185"/>
      <c r="L34" s="185"/>
      <c r="M34" s="185"/>
      <c r="N34" s="40">
        <f t="shared" si="6"/>
        <v>0</v>
      </c>
    </row>
    <row r="35" spans="3:14" s="35" customFormat="1" x14ac:dyDescent="0.35">
      <c r="C35" s="33" t="s">
        <v>11</v>
      </c>
      <c r="D35" s="185">
        <v>0</v>
      </c>
      <c r="E35" s="185"/>
      <c r="F35" s="185"/>
      <c r="G35" s="40">
        <f t="shared" si="5"/>
        <v>0</v>
      </c>
      <c r="H35" s="246"/>
      <c r="J35" s="33" t="s">
        <v>11</v>
      </c>
      <c r="K35" s="185">
        <v>0</v>
      </c>
      <c r="L35" s="185"/>
      <c r="M35" s="185"/>
      <c r="N35" s="40">
        <f t="shared" si="6"/>
        <v>0</v>
      </c>
    </row>
    <row r="36" spans="3:14" x14ac:dyDescent="0.35">
      <c r="C36" s="32" t="s">
        <v>12</v>
      </c>
      <c r="D36" s="185">
        <v>0</v>
      </c>
      <c r="E36" s="185"/>
      <c r="F36" s="185"/>
      <c r="G36" s="40">
        <f t="shared" si="5"/>
        <v>0</v>
      </c>
      <c r="H36" s="246"/>
      <c r="J36" s="32" t="s">
        <v>12</v>
      </c>
      <c r="K36" s="185">
        <v>0</v>
      </c>
      <c r="L36" s="185"/>
      <c r="M36" s="185"/>
      <c r="N36" s="40">
        <f t="shared" si="6"/>
        <v>0</v>
      </c>
    </row>
    <row r="37" spans="3:14" x14ac:dyDescent="0.35">
      <c r="C37" s="32" t="s">
        <v>13</v>
      </c>
      <c r="D37" s="185"/>
      <c r="E37" s="185"/>
      <c r="F37" s="185"/>
      <c r="G37" s="40">
        <f t="shared" si="5"/>
        <v>0</v>
      </c>
      <c r="H37" s="246"/>
      <c r="J37" s="32" t="s">
        <v>13</v>
      </c>
      <c r="K37" s="185"/>
      <c r="L37" s="185"/>
      <c r="M37" s="185"/>
      <c r="N37" s="40">
        <f t="shared" si="6"/>
        <v>0</v>
      </c>
    </row>
    <row r="38" spans="3:14" ht="31" x14ac:dyDescent="0.35">
      <c r="C38" s="32" t="s">
        <v>14</v>
      </c>
      <c r="D38" s="185"/>
      <c r="E38" s="185"/>
      <c r="F38" s="185"/>
      <c r="G38" s="40">
        <f t="shared" si="5"/>
        <v>0</v>
      </c>
      <c r="H38" s="246"/>
      <c r="J38" s="32" t="s">
        <v>14</v>
      </c>
      <c r="K38" s="185"/>
      <c r="L38" s="185"/>
      <c r="M38" s="185"/>
      <c r="N38" s="40">
        <f t="shared" si="6"/>
        <v>0</v>
      </c>
    </row>
    <row r="39" spans="3:14" x14ac:dyDescent="0.35">
      <c r="C39" s="99" t="s">
        <v>15</v>
      </c>
      <c r="D39" s="100">
        <f>SUM(D32:D38)</f>
        <v>0</v>
      </c>
      <c r="E39" s="100">
        <f>SUM(E32:E38)</f>
        <v>0</v>
      </c>
      <c r="F39" s="100">
        <f>SUM(F32:F38)</f>
        <v>0</v>
      </c>
      <c r="G39" s="101">
        <f t="shared" si="5"/>
        <v>0</v>
      </c>
      <c r="H39" s="246"/>
      <c r="J39" s="99" t="s">
        <v>15</v>
      </c>
      <c r="K39" s="100">
        <f>SUM(K32:K38)</f>
        <v>0</v>
      </c>
      <c r="L39" s="100">
        <f>SUM(L32:L38)</f>
        <v>0</v>
      </c>
      <c r="M39" s="100">
        <f>SUM(M32:M38)</f>
        <v>0</v>
      </c>
      <c r="N39" s="101">
        <f t="shared" si="6"/>
        <v>0</v>
      </c>
    </row>
    <row r="40" spans="3:14" x14ac:dyDescent="0.35">
      <c r="C40" s="187"/>
      <c r="D40" s="188"/>
      <c r="E40" s="188"/>
      <c r="F40" s="188"/>
      <c r="G40" s="189"/>
      <c r="H40" s="246"/>
      <c r="J40" s="187"/>
      <c r="K40" s="188"/>
      <c r="L40" s="188"/>
      <c r="M40" s="188"/>
      <c r="N40" s="189"/>
    </row>
    <row r="41" spans="3:14" s="35" customFormat="1" x14ac:dyDescent="0.35">
      <c r="C41" s="322" t="s">
        <v>20</v>
      </c>
      <c r="D41" s="323"/>
      <c r="E41" s="323"/>
      <c r="F41" s="323"/>
      <c r="G41" s="324"/>
      <c r="H41" s="246"/>
      <c r="J41" s="322" t="s">
        <v>20</v>
      </c>
      <c r="K41" s="323"/>
      <c r="L41" s="323"/>
      <c r="M41" s="323"/>
      <c r="N41" s="324"/>
    </row>
    <row r="42" spans="3:14" ht="20.25" customHeight="1" thickBot="1" x14ac:dyDescent="0.4">
      <c r="C42" s="43" t="s">
        <v>21</v>
      </c>
      <c r="D42" s="44">
        <f>'1) Tableau budgétaire 1'!D48</f>
        <v>0</v>
      </c>
      <c r="E42" s="44">
        <f>'1) Tableau budgétaire 1'!E48</f>
        <v>0</v>
      </c>
      <c r="F42" s="44">
        <f>'1) Tableau budgétaire 1'!F48</f>
        <v>0</v>
      </c>
      <c r="G42" s="45">
        <f t="shared" ref="G42:G50" si="7">SUM(D42:F42)</f>
        <v>0</v>
      </c>
      <c r="H42" s="246"/>
      <c r="J42" s="43" t="s">
        <v>21</v>
      </c>
      <c r="K42" s="44">
        <f>'1) Tableau budgétaire 1'!K48</f>
        <v>0</v>
      </c>
      <c r="L42" s="44">
        <f>'1) Tableau budgétaire 1'!L48</f>
        <v>0</v>
      </c>
      <c r="M42" s="44">
        <f>'1) Tableau budgétaire 1'!M48</f>
        <v>0</v>
      </c>
      <c r="N42" s="45">
        <f t="shared" ref="N42:N50" si="8">SUM(K42:M42)</f>
        <v>0</v>
      </c>
    </row>
    <row r="43" spans="3:14" x14ac:dyDescent="0.35">
      <c r="C43" s="41" t="s">
        <v>8</v>
      </c>
      <c r="D43" s="183"/>
      <c r="E43" s="184"/>
      <c r="F43" s="184"/>
      <c r="G43" s="42">
        <f t="shared" si="7"/>
        <v>0</v>
      </c>
      <c r="H43" s="246"/>
      <c r="J43" s="41" t="s">
        <v>8</v>
      </c>
      <c r="K43" s="183"/>
      <c r="L43" s="184"/>
      <c r="M43" s="184"/>
      <c r="N43" s="42">
        <f t="shared" si="8"/>
        <v>0</v>
      </c>
    </row>
    <row r="44" spans="3:14" ht="15.75" customHeight="1" x14ac:dyDescent="0.35">
      <c r="C44" s="32" t="s">
        <v>9</v>
      </c>
      <c r="D44" s="185"/>
      <c r="E44" s="159"/>
      <c r="F44" s="159"/>
      <c r="G44" s="40">
        <f t="shared" si="7"/>
        <v>0</v>
      </c>
      <c r="H44" s="246"/>
      <c r="J44" s="32" t="s">
        <v>9</v>
      </c>
      <c r="K44" s="185"/>
      <c r="L44" s="159"/>
      <c r="M44" s="159"/>
      <c r="N44" s="40">
        <f t="shared" si="8"/>
        <v>0</v>
      </c>
    </row>
    <row r="45" spans="3:14" ht="32.25" customHeight="1" x14ac:dyDescent="0.35">
      <c r="C45" s="32" t="s">
        <v>10</v>
      </c>
      <c r="D45" s="185"/>
      <c r="E45" s="185"/>
      <c r="F45" s="185"/>
      <c r="G45" s="40">
        <f t="shared" si="7"/>
        <v>0</v>
      </c>
      <c r="H45" s="246"/>
      <c r="J45" s="32" t="s">
        <v>10</v>
      </c>
      <c r="K45" s="185"/>
      <c r="L45" s="185"/>
      <c r="M45" s="185"/>
      <c r="N45" s="40">
        <f t="shared" si="8"/>
        <v>0</v>
      </c>
    </row>
    <row r="46" spans="3:14" s="35" customFormat="1" x14ac:dyDescent="0.35">
      <c r="C46" s="33" t="s">
        <v>11</v>
      </c>
      <c r="D46" s="185"/>
      <c r="E46" s="185"/>
      <c r="F46" s="185"/>
      <c r="G46" s="40">
        <f t="shared" si="7"/>
        <v>0</v>
      </c>
      <c r="H46" s="246"/>
      <c r="J46" s="33" t="s">
        <v>11</v>
      </c>
      <c r="K46" s="185"/>
      <c r="L46" s="185"/>
      <c r="M46" s="185"/>
      <c r="N46" s="40">
        <f t="shared" si="8"/>
        <v>0</v>
      </c>
    </row>
    <row r="47" spans="3:14" x14ac:dyDescent="0.35">
      <c r="C47" s="32" t="s">
        <v>12</v>
      </c>
      <c r="D47" s="185"/>
      <c r="E47" s="185"/>
      <c r="F47" s="185"/>
      <c r="G47" s="40">
        <f t="shared" si="7"/>
        <v>0</v>
      </c>
      <c r="H47" s="246"/>
      <c r="J47" s="32" t="s">
        <v>12</v>
      </c>
      <c r="K47" s="185"/>
      <c r="L47" s="185"/>
      <c r="M47" s="185"/>
      <c r="N47" s="40">
        <f t="shared" si="8"/>
        <v>0</v>
      </c>
    </row>
    <row r="48" spans="3:14" x14ac:dyDescent="0.35">
      <c r="C48" s="32" t="s">
        <v>13</v>
      </c>
      <c r="D48" s="185"/>
      <c r="E48" s="185"/>
      <c r="F48" s="185"/>
      <c r="G48" s="40">
        <f t="shared" si="7"/>
        <v>0</v>
      </c>
      <c r="H48" s="246"/>
      <c r="J48" s="32" t="s">
        <v>13</v>
      </c>
      <c r="K48" s="185"/>
      <c r="L48" s="185"/>
      <c r="M48" s="185"/>
      <c r="N48" s="40">
        <f t="shared" si="8"/>
        <v>0</v>
      </c>
    </row>
    <row r="49" spans="2:14" ht="31" x14ac:dyDescent="0.35">
      <c r="C49" s="32" t="s">
        <v>14</v>
      </c>
      <c r="D49" s="185"/>
      <c r="E49" s="185"/>
      <c r="F49" s="185"/>
      <c r="G49" s="40">
        <f t="shared" si="7"/>
        <v>0</v>
      </c>
      <c r="H49" s="246"/>
      <c r="J49" s="32" t="s">
        <v>14</v>
      </c>
      <c r="K49" s="185"/>
      <c r="L49" s="185"/>
      <c r="M49" s="185"/>
      <c r="N49" s="40">
        <f t="shared" si="8"/>
        <v>0</v>
      </c>
    </row>
    <row r="50" spans="2:14" ht="21" customHeight="1" x14ac:dyDescent="0.35">
      <c r="C50" s="36" t="s">
        <v>15</v>
      </c>
      <c r="D50" s="46">
        <f>SUM(D43:D49)</f>
        <v>0</v>
      </c>
      <c r="E50" s="46">
        <f>SUM(E43:E49)</f>
        <v>0</v>
      </c>
      <c r="F50" s="46">
        <f>SUM(F43:F49)</f>
        <v>0</v>
      </c>
      <c r="G50" s="40">
        <f t="shared" si="7"/>
        <v>0</v>
      </c>
      <c r="H50" s="246"/>
      <c r="J50" s="36" t="s">
        <v>15</v>
      </c>
      <c r="K50" s="46">
        <f>SUM(K43:K49)</f>
        <v>0</v>
      </c>
      <c r="L50" s="46">
        <f>SUM(L43:L49)</f>
        <v>0</v>
      </c>
      <c r="M50" s="46">
        <f>SUM(M43:M49)</f>
        <v>0</v>
      </c>
      <c r="N50" s="40">
        <f t="shared" si="8"/>
        <v>0</v>
      </c>
    </row>
    <row r="51" spans="2:14" s="35" customFormat="1" ht="22.5" customHeight="1" x14ac:dyDescent="0.35">
      <c r="B51" s="186"/>
      <c r="C51" s="50"/>
      <c r="D51" s="48"/>
      <c r="E51" s="48"/>
      <c r="F51" s="48"/>
      <c r="G51" s="49"/>
      <c r="H51" s="246"/>
      <c r="I51" s="186"/>
      <c r="J51" s="50"/>
      <c r="K51" s="48"/>
      <c r="L51" s="48"/>
      <c r="M51" s="48"/>
      <c r="N51" s="49"/>
    </row>
    <row r="52" spans="2:14" x14ac:dyDescent="0.35">
      <c r="B52" s="316" t="s">
        <v>22</v>
      </c>
      <c r="C52" s="317"/>
      <c r="D52" s="317"/>
      <c r="E52" s="317"/>
      <c r="F52" s="317"/>
      <c r="G52" s="318"/>
      <c r="H52" s="246"/>
      <c r="I52" s="316" t="s">
        <v>22</v>
      </c>
      <c r="J52" s="317"/>
      <c r="K52" s="317"/>
      <c r="L52" s="317"/>
      <c r="M52" s="317"/>
      <c r="N52" s="318"/>
    </row>
    <row r="53" spans="2:14" x14ac:dyDescent="0.35">
      <c r="B53" s="182"/>
      <c r="C53" s="316" t="s">
        <v>23</v>
      </c>
      <c r="D53" s="317"/>
      <c r="E53" s="317"/>
      <c r="F53" s="317"/>
      <c r="G53" s="318"/>
      <c r="H53" s="246"/>
      <c r="I53" s="182"/>
      <c r="J53" s="316" t="s">
        <v>23</v>
      </c>
      <c r="K53" s="317"/>
      <c r="L53" s="317"/>
      <c r="M53" s="317"/>
      <c r="N53" s="318"/>
    </row>
    <row r="54" spans="2:14" ht="24" customHeight="1" thickBot="1" x14ac:dyDescent="0.4">
      <c r="B54" s="182"/>
      <c r="C54" s="43" t="s">
        <v>24</v>
      </c>
      <c r="D54" s="44">
        <f>'1) Tableau budgétaire 1'!D60</f>
        <v>493500</v>
      </c>
      <c r="E54" s="44">
        <f>'1) Tableau budgétaire 1'!E60</f>
        <v>230000</v>
      </c>
      <c r="F54" s="44">
        <f>'1) Tableau budgétaire 1'!F60</f>
        <v>210000</v>
      </c>
      <c r="G54" s="45">
        <f>SUM(D54:F54)</f>
        <v>933500</v>
      </c>
      <c r="H54" s="246"/>
      <c r="I54" s="182"/>
      <c r="J54" s="43" t="s">
        <v>24</v>
      </c>
      <c r="K54" s="44">
        <f>K56+K57+K58+K59+K60+K61</f>
        <v>493500</v>
      </c>
      <c r="L54" s="44">
        <f t="shared" ref="L54:N54" si="9">L56+L57+L58+L59+L60+L61</f>
        <v>230000</v>
      </c>
      <c r="M54" s="44">
        <f t="shared" si="9"/>
        <v>210000</v>
      </c>
      <c r="N54" s="44">
        <f t="shared" si="9"/>
        <v>933500</v>
      </c>
    </row>
    <row r="55" spans="2:14" ht="15.75" customHeight="1" x14ac:dyDescent="0.35">
      <c r="B55" s="182"/>
      <c r="C55" s="41" t="s">
        <v>8</v>
      </c>
      <c r="D55" s="183"/>
      <c r="E55" s="184"/>
      <c r="F55" s="184">
        <v>0</v>
      </c>
      <c r="G55" s="42">
        <f t="shared" ref="G55:G62" si="10">SUM(D55:F55)</f>
        <v>0</v>
      </c>
      <c r="H55" s="246"/>
      <c r="I55" s="182"/>
      <c r="J55" s="41" t="s">
        <v>8</v>
      </c>
      <c r="K55" s="183"/>
      <c r="L55" s="184"/>
      <c r="M55" s="184">
        <v>0</v>
      </c>
      <c r="N55" s="42">
        <f t="shared" ref="N55:N62" si="11">SUM(K55:M55)</f>
        <v>0</v>
      </c>
    </row>
    <row r="56" spans="2:14" ht="15.75" customHeight="1" x14ac:dyDescent="0.35">
      <c r="B56" s="182"/>
      <c r="C56" s="32" t="s">
        <v>9</v>
      </c>
      <c r="D56" s="185">
        <v>25000</v>
      </c>
      <c r="E56" s="159">
        <v>20000</v>
      </c>
      <c r="F56" s="159">
        <v>20000</v>
      </c>
      <c r="G56" s="40">
        <f t="shared" si="10"/>
        <v>65000</v>
      </c>
      <c r="H56" s="246"/>
      <c r="I56" s="182"/>
      <c r="J56" s="32" t="s">
        <v>9</v>
      </c>
      <c r="K56" s="185">
        <v>25000</v>
      </c>
      <c r="L56" s="159">
        <v>20000</v>
      </c>
      <c r="M56" s="159">
        <v>20000</v>
      </c>
      <c r="N56" s="40">
        <f t="shared" si="11"/>
        <v>65000</v>
      </c>
    </row>
    <row r="57" spans="2:14" ht="15.75" customHeight="1" x14ac:dyDescent="0.35">
      <c r="B57" s="182"/>
      <c r="C57" s="32" t="s">
        <v>10</v>
      </c>
      <c r="D57" s="185">
        <v>25000</v>
      </c>
      <c r="E57" s="185">
        <v>50000</v>
      </c>
      <c r="F57" s="185">
        <v>30000</v>
      </c>
      <c r="G57" s="40">
        <f t="shared" si="10"/>
        <v>105000</v>
      </c>
      <c r="H57" s="246"/>
      <c r="I57" s="182"/>
      <c r="J57" s="32" t="s">
        <v>10</v>
      </c>
      <c r="K57" s="185">
        <v>25000</v>
      </c>
      <c r="L57" s="185">
        <v>50000</v>
      </c>
      <c r="M57" s="185">
        <v>30000</v>
      </c>
      <c r="N57" s="40">
        <f t="shared" si="11"/>
        <v>105000</v>
      </c>
    </row>
    <row r="58" spans="2:14" ht="18.75" customHeight="1" x14ac:dyDescent="0.35">
      <c r="B58" s="182"/>
      <c r="C58" s="33" t="s">
        <v>11</v>
      </c>
      <c r="D58" s="185">
        <v>75000</v>
      </c>
      <c r="E58" s="185"/>
      <c r="F58" s="185">
        <v>0</v>
      </c>
      <c r="G58" s="40">
        <f t="shared" si="10"/>
        <v>75000</v>
      </c>
      <c r="H58" s="246"/>
      <c r="I58" s="182"/>
      <c r="J58" s="33" t="s">
        <v>11</v>
      </c>
      <c r="K58" s="185">
        <v>75000</v>
      </c>
      <c r="L58" s="285">
        <f>70000-L60</f>
        <v>25000</v>
      </c>
      <c r="M58" s="185">
        <v>0</v>
      </c>
      <c r="N58" s="267">
        <f t="shared" si="11"/>
        <v>100000</v>
      </c>
    </row>
    <row r="59" spans="2:14" x14ac:dyDescent="0.35">
      <c r="B59" s="182"/>
      <c r="C59" s="32" t="s">
        <v>12</v>
      </c>
      <c r="D59" s="185">
        <v>65000</v>
      </c>
      <c r="E59" s="185">
        <v>30000</v>
      </c>
      <c r="F59" s="185">
        <v>0</v>
      </c>
      <c r="G59" s="40">
        <f t="shared" si="10"/>
        <v>95000</v>
      </c>
      <c r="H59" s="246"/>
      <c r="I59" s="182"/>
      <c r="J59" s="32" t="s">
        <v>12</v>
      </c>
      <c r="K59" s="185">
        <v>65000</v>
      </c>
      <c r="L59" s="185">
        <v>30000</v>
      </c>
      <c r="M59" s="185">
        <v>0</v>
      </c>
      <c r="N59" s="40">
        <f t="shared" si="11"/>
        <v>95000</v>
      </c>
    </row>
    <row r="60" spans="2:14" s="35" customFormat="1" ht="21.75" customHeight="1" x14ac:dyDescent="0.35">
      <c r="B60" s="182"/>
      <c r="C60" s="32" t="s">
        <v>13</v>
      </c>
      <c r="D60" s="185">
        <v>100000</v>
      </c>
      <c r="E60" s="185">
        <v>70000</v>
      </c>
      <c r="F60" s="185">
        <v>110000</v>
      </c>
      <c r="G60" s="40">
        <f t="shared" si="10"/>
        <v>280000</v>
      </c>
      <c r="H60" s="246"/>
      <c r="I60" s="182"/>
      <c r="J60" s="32" t="s">
        <v>13</v>
      </c>
      <c r="K60" s="185">
        <v>100000</v>
      </c>
      <c r="L60" s="285">
        <f>45000</f>
        <v>45000</v>
      </c>
      <c r="M60" s="185">
        <v>110000</v>
      </c>
      <c r="N60" s="267">
        <f t="shared" si="11"/>
        <v>255000</v>
      </c>
    </row>
    <row r="61" spans="2:14" s="35" customFormat="1" ht="31" x14ac:dyDescent="0.35">
      <c r="B61" s="182"/>
      <c r="C61" s="32" t="s">
        <v>14</v>
      </c>
      <c r="D61" s="185">
        <v>203500</v>
      </c>
      <c r="E61" s="185">
        <v>60000</v>
      </c>
      <c r="F61" s="185">
        <v>50000</v>
      </c>
      <c r="G61" s="40">
        <f t="shared" si="10"/>
        <v>313500</v>
      </c>
      <c r="H61" s="246"/>
      <c r="I61" s="182"/>
      <c r="J61" s="32" t="s">
        <v>14</v>
      </c>
      <c r="K61" s="185">
        <v>203500</v>
      </c>
      <c r="L61" s="185">
        <v>60000</v>
      </c>
      <c r="M61" s="185">
        <v>50000</v>
      </c>
      <c r="N61" s="40">
        <f t="shared" si="11"/>
        <v>313500</v>
      </c>
    </row>
    <row r="62" spans="2:14" x14ac:dyDescent="0.35">
      <c r="B62" s="182"/>
      <c r="C62" s="36" t="s">
        <v>15</v>
      </c>
      <c r="D62" s="46">
        <f>SUM(D55:D61)</f>
        <v>493500</v>
      </c>
      <c r="E62" s="46">
        <f>SUM(E55:E61)</f>
        <v>230000</v>
      </c>
      <c r="F62" s="46">
        <f>SUM(F55:F61)</f>
        <v>210000</v>
      </c>
      <c r="G62" s="40">
        <f t="shared" si="10"/>
        <v>933500</v>
      </c>
      <c r="H62" s="246"/>
      <c r="I62" s="182"/>
      <c r="J62" s="36" t="s">
        <v>15</v>
      </c>
      <c r="K62" s="46">
        <f>SUM(K55:K61)</f>
        <v>493500</v>
      </c>
      <c r="L62" s="46">
        <f>SUM(L55:L61)</f>
        <v>230000</v>
      </c>
      <c r="M62" s="46">
        <f>SUM(M55:M61)</f>
        <v>210000</v>
      </c>
      <c r="N62" s="40">
        <f t="shared" si="11"/>
        <v>933500</v>
      </c>
    </row>
    <row r="63" spans="2:14" s="35" customFormat="1" x14ac:dyDescent="0.35">
      <c r="B63" s="186"/>
      <c r="C63" s="47"/>
      <c r="D63" s="48"/>
      <c r="E63" s="48"/>
      <c r="F63" s="48"/>
      <c r="G63" s="49"/>
      <c r="H63" s="246"/>
      <c r="I63" s="186"/>
      <c r="J63" s="47"/>
      <c r="K63" s="48"/>
      <c r="L63" s="48"/>
      <c r="M63" s="48"/>
      <c r="N63" s="49"/>
    </row>
    <row r="64" spans="2:14" x14ac:dyDescent="0.35">
      <c r="B64" s="186"/>
      <c r="C64" s="316" t="s">
        <v>25</v>
      </c>
      <c r="D64" s="317"/>
      <c r="E64" s="317"/>
      <c r="F64" s="317"/>
      <c r="G64" s="318"/>
      <c r="H64" s="246"/>
      <c r="I64" s="186"/>
      <c r="J64" s="316" t="s">
        <v>25</v>
      </c>
      <c r="K64" s="317"/>
      <c r="L64" s="317"/>
      <c r="M64" s="317"/>
      <c r="N64" s="318"/>
    </row>
    <row r="65" spans="2:14" ht="21.75" customHeight="1" thickBot="1" x14ac:dyDescent="0.4">
      <c r="B65" s="182"/>
      <c r="C65" s="43" t="s">
        <v>26</v>
      </c>
      <c r="D65" s="44">
        <f>'1) Tableau budgétaire 1'!D70</f>
        <v>0</v>
      </c>
      <c r="E65" s="44">
        <f>'1) Tableau budgétaire 1'!E70</f>
        <v>0</v>
      </c>
      <c r="F65" s="44">
        <f>'1) Tableau budgétaire 1'!F70</f>
        <v>0</v>
      </c>
      <c r="G65" s="45">
        <f t="shared" ref="G65:G73" si="12">SUM(D65:F65)</f>
        <v>0</v>
      </c>
      <c r="H65" s="246"/>
      <c r="I65" s="182"/>
      <c r="J65" s="43" t="s">
        <v>26</v>
      </c>
      <c r="K65" s="44">
        <f>'1) Tableau budgétaire 1'!K70</f>
        <v>0</v>
      </c>
      <c r="L65" s="44">
        <f>'1) Tableau budgétaire 1'!L70</f>
        <v>0</v>
      </c>
      <c r="M65" s="44">
        <f>'1) Tableau budgétaire 1'!M70</f>
        <v>0</v>
      </c>
      <c r="N65" s="45">
        <f t="shared" ref="N65:N73" si="13">SUM(K65:M65)</f>
        <v>0</v>
      </c>
    </row>
    <row r="66" spans="2:14" ht="15.75" customHeight="1" x14ac:dyDescent="0.35">
      <c r="B66" s="182"/>
      <c r="C66" s="41" t="s">
        <v>8</v>
      </c>
      <c r="D66" s="183"/>
      <c r="E66" s="184"/>
      <c r="F66" s="184"/>
      <c r="G66" s="42">
        <f t="shared" si="12"/>
        <v>0</v>
      </c>
      <c r="H66" s="246"/>
      <c r="I66" s="182"/>
      <c r="J66" s="41" t="s">
        <v>8</v>
      </c>
      <c r="K66" s="183"/>
      <c r="L66" s="184"/>
      <c r="M66" s="184"/>
      <c r="N66" s="42">
        <f t="shared" si="13"/>
        <v>0</v>
      </c>
    </row>
    <row r="67" spans="2:14" ht="15.75" customHeight="1" x14ac:dyDescent="0.35">
      <c r="B67" s="182"/>
      <c r="C67" s="32" t="s">
        <v>9</v>
      </c>
      <c r="D67" s="185"/>
      <c r="E67" s="159"/>
      <c r="F67" s="159"/>
      <c r="G67" s="40">
        <f t="shared" si="12"/>
        <v>0</v>
      </c>
      <c r="H67" s="246"/>
      <c r="I67" s="182"/>
      <c r="J67" s="32" t="s">
        <v>9</v>
      </c>
      <c r="K67" s="185"/>
      <c r="L67" s="159"/>
      <c r="M67" s="159"/>
      <c r="N67" s="40">
        <f t="shared" si="13"/>
        <v>0</v>
      </c>
    </row>
    <row r="68" spans="2:14" ht="15.75" customHeight="1" x14ac:dyDescent="0.35">
      <c r="B68" s="182"/>
      <c r="C68" s="32" t="s">
        <v>10</v>
      </c>
      <c r="D68" s="185"/>
      <c r="E68" s="185"/>
      <c r="F68" s="185"/>
      <c r="G68" s="40">
        <f t="shared" si="12"/>
        <v>0</v>
      </c>
      <c r="H68" s="246"/>
      <c r="I68" s="182"/>
      <c r="J68" s="32" t="s">
        <v>10</v>
      </c>
      <c r="K68" s="185"/>
      <c r="L68" s="185"/>
      <c r="M68" s="185"/>
      <c r="N68" s="40">
        <f t="shared" si="13"/>
        <v>0</v>
      </c>
    </row>
    <row r="69" spans="2:14" x14ac:dyDescent="0.35">
      <c r="B69" s="182"/>
      <c r="C69" s="33" t="s">
        <v>11</v>
      </c>
      <c r="D69" s="185"/>
      <c r="E69" s="185"/>
      <c r="F69" s="185"/>
      <c r="G69" s="40">
        <f t="shared" si="12"/>
        <v>0</v>
      </c>
      <c r="H69" s="246"/>
      <c r="I69" s="182"/>
      <c r="J69" s="33" t="s">
        <v>11</v>
      </c>
      <c r="K69" s="185"/>
      <c r="L69" s="185"/>
      <c r="M69" s="185"/>
      <c r="N69" s="40">
        <f t="shared" si="13"/>
        <v>0</v>
      </c>
    </row>
    <row r="70" spans="2:14" x14ac:dyDescent="0.35">
      <c r="B70" s="182"/>
      <c r="C70" s="32" t="s">
        <v>12</v>
      </c>
      <c r="D70" s="185"/>
      <c r="E70" s="185"/>
      <c r="F70" s="185"/>
      <c r="G70" s="40">
        <f t="shared" si="12"/>
        <v>0</v>
      </c>
      <c r="H70" s="246"/>
      <c r="I70" s="182"/>
      <c r="J70" s="32" t="s">
        <v>12</v>
      </c>
      <c r="K70" s="185"/>
      <c r="L70" s="185"/>
      <c r="M70" s="185"/>
      <c r="N70" s="40">
        <f t="shared" si="13"/>
        <v>0</v>
      </c>
    </row>
    <row r="71" spans="2:14" x14ac:dyDescent="0.35">
      <c r="B71" s="182"/>
      <c r="C71" s="32" t="s">
        <v>13</v>
      </c>
      <c r="D71" s="185"/>
      <c r="E71" s="185"/>
      <c r="F71" s="185"/>
      <c r="G71" s="40">
        <f t="shared" si="12"/>
        <v>0</v>
      </c>
      <c r="H71" s="246"/>
      <c r="I71" s="182"/>
      <c r="J71" s="32" t="s">
        <v>13</v>
      </c>
      <c r="K71" s="185"/>
      <c r="L71" s="185"/>
      <c r="M71" s="185"/>
      <c r="N71" s="40">
        <f t="shared" si="13"/>
        <v>0</v>
      </c>
    </row>
    <row r="72" spans="2:14" ht="31" x14ac:dyDescent="0.35">
      <c r="B72" s="182"/>
      <c r="C72" s="32" t="s">
        <v>14</v>
      </c>
      <c r="D72" s="185"/>
      <c r="E72" s="185"/>
      <c r="F72" s="185"/>
      <c r="G72" s="40">
        <f t="shared" si="12"/>
        <v>0</v>
      </c>
      <c r="H72" s="246"/>
      <c r="I72" s="182"/>
      <c r="J72" s="32" t="s">
        <v>14</v>
      </c>
      <c r="K72" s="185"/>
      <c r="L72" s="185"/>
      <c r="M72" s="185"/>
      <c r="N72" s="40">
        <f t="shared" si="13"/>
        <v>0</v>
      </c>
    </row>
    <row r="73" spans="2:14" x14ac:dyDescent="0.35">
      <c r="B73" s="182"/>
      <c r="C73" s="36" t="s">
        <v>15</v>
      </c>
      <c r="D73" s="46">
        <f>SUM(D66:D72)</f>
        <v>0</v>
      </c>
      <c r="E73" s="46">
        <f>SUM(E66:E72)</f>
        <v>0</v>
      </c>
      <c r="F73" s="46">
        <f>SUM(F66:F72)</f>
        <v>0</v>
      </c>
      <c r="G73" s="40">
        <f t="shared" si="12"/>
        <v>0</v>
      </c>
      <c r="H73" s="246"/>
      <c r="I73" s="182"/>
      <c r="J73" s="36" t="s">
        <v>15</v>
      </c>
      <c r="K73" s="46">
        <f>SUM(K66:K72)</f>
        <v>0</v>
      </c>
      <c r="L73" s="46">
        <f>SUM(L66:L72)</f>
        <v>0</v>
      </c>
      <c r="M73" s="46">
        <f>SUM(M66:M72)</f>
        <v>0</v>
      </c>
      <c r="N73" s="40">
        <f t="shared" si="13"/>
        <v>0</v>
      </c>
    </row>
    <row r="74" spans="2:14" s="35" customFormat="1" x14ac:dyDescent="0.35">
      <c r="B74" s="186"/>
      <c r="C74" s="47"/>
      <c r="D74" s="48"/>
      <c r="E74" s="48"/>
      <c r="F74" s="48"/>
      <c r="G74" s="49"/>
      <c r="H74" s="246"/>
      <c r="I74" s="186"/>
      <c r="J74" s="47"/>
      <c r="K74" s="48"/>
      <c r="L74" s="48"/>
      <c r="M74" s="48"/>
      <c r="N74" s="49"/>
    </row>
    <row r="75" spans="2:14" x14ac:dyDescent="0.35">
      <c r="B75" s="182"/>
      <c r="C75" s="316" t="s">
        <v>27</v>
      </c>
      <c r="D75" s="317"/>
      <c r="E75" s="317"/>
      <c r="F75" s="317"/>
      <c r="G75" s="318"/>
      <c r="H75" s="246"/>
      <c r="I75" s="182"/>
      <c r="J75" s="316" t="s">
        <v>27</v>
      </c>
      <c r="K75" s="317"/>
      <c r="L75" s="317"/>
      <c r="M75" s="317"/>
      <c r="N75" s="318"/>
    </row>
    <row r="76" spans="2:14" ht="21.75" customHeight="1" thickBot="1" x14ac:dyDescent="0.4">
      <c r="B76" s="186"/>
      <c r="C76" s="43" t="s">
        <v>28</v>
      </c>
      <c r="D76" s="44">
        <f>'1) Tableau budgétaire 1'!D80</f>
        <v>0</v>
      </c>
      <c r="E76" s="44">
        <f>'1) Tableau budgétaire 1'!E80</f>
        <v>0</v>
      </c>
      <c r="F76" s="44">
        <f>'1) Tableau budgétaire 1'!F80</f>
        <v>0</v>
      </c>
      <c r="G76" s="45">
        <f t="shared" ref="G76:G84" si="14">SUM(D76:F76)</f>
        <v>0</v>
      </c>
      <c r="H76" s="246"/>
      <c r="I76" s="186"/>
      <c r="J76" s="43" t="s">
        <v>28</v>
      </c>
      <c r="K76" s="44">
        <f>'1) Tableau budgétaire 1'!K80</f>
        <v>0</v>
      </c>
      <c r="L76" s="44">
        <f>'1) Tableau budgétaire 1'!L80</f>
        <v>0</v>
      </c>
      <c r="M76" s="44">
        <f>'1) Tableau budgétaire 1'!M80</f>
        <v>0</v>
      </c>
      <c r="N76" s="45">
        <f t="shared" ref="N76:N84" si="15">SUM(K76:M76)</f>
        <v>0</v>
      </c>
    </row>
    <row r="77" spans="2:14" ht="18" customHeight="1" x14ac:dyDescent="0.35">
      <c r="B77" s="182"/>
      <c r="C77" s="41" t="s">
        <v>8</v>
      </c>
      <c r="D77" s="183"/>
      <c r="E77" s="184"/>
      <c r="F77" s="184"/>
      <c r="G77" s="42">
        <f t="shared" si="14"/>
        <v>0</v>
      </c>
      <c r="H77" s="246"/>
      <c r="I77" s="182"/>
      <c r="J77" s="41" t="s">
        <v>8</v>
      </c>
      <c r="K77" s="183"/>
      <c r="L77" s="184"/>
      <c r="M77" s="184"/>
      <c r="N77" s="42">
        <f t="shared" si="15"/>
        <v>0</v>
      </c>
    </row>
    <row r="78" spans="2:14" ht="15.75" customHeight="1" x14ac:dyDescent="0.35">
      <c r="B78" s="182"/>
      <c r="C78" s="32" t="s">
        <v>9</v>
      </c>
      <c r="D78" s="185"/>
      <c r="E78" s="159"/>
      <c r="F78" s="159"/>
      <c r="G78" s="40">
        <f t="shared" si="14"/>
        <v>0</v>
      </c>
      <c r="H78" s="246"/>
      <c r="I78" s="182"/>
      <c r="J78" s="32" t="s">
        <v>9</v>
      </c>
      <c r="K78" s="185"/>
      <c r="L78" s="159"/>
      <c r="M78" s="159"/>
      <c r="N78" s="40">
        <f t="shared" si="15"/>
        <v>0</v>
      </c>
    </row>
    <row r="79" spans="2:14" s="35" customFormat="1" ht="15.75" customHeight="1" x14ac:dyDescent="0.35">
      <c r="B79" s="182"/>
      <c r="C79" s="32" t="s">
        <v>10</v>
      </c>
      <c r="D79" s="185"/>
      <c r="E79" s="185"/>
      <c r="F79" s="185"/>
      <c r="G79" s="40">
        <f t="shared" si="14"/>
        <v>0</v>
      </c>
      <c r="H79" s="246"/>
      <c r="I79" s="182"/>
      <c r="J79" s="32" t="s">
        <v>10</v>
      </c>
      <c r="K79" s="185"/>
      <c r="L79" s="185"/>
      <c r="M79" s="185"/>
      <c r="N79" s="40">
        <f t="shared" si="15"/>
        <v>0</v>
      </c>
    </row>
    <row r="80" spans="2:14" x14ac:dyDescent="0.35">
      <c r="B80" s="186"/>
      <c r="C80" s="33" t="s">
        <v>11</v>
      </c>
      <c r="D80" s="185"/>
      <c r="E80" s="185"/>
      <c r="F80" s="185"/>
      <c r="G80" s="40">
        <f t="shared" si="14"/>
        <v>0</v>
      </c>
      <c r="H80" s="246"/>
      <c r="I80" s="186"/>
      <c r="J80" s="33" t="s">
        <v>11</v>
      </c>
      <c r="K80" s="185"/>
      <c r="L80" s="185"/>
      <c r="M80" s="185"/>
      <c r="N80" s="40">
        <f t="shared" si="15"/>
        <v>0</v>
      </c>
    </row>
    <row r="81" spans="2:14" x14ac:dyDescent="0.35">
      <c r="B81" s="186"/>
      <c r="C81" s="32" t="s">
        <v>12</v>
      </c>
      <c r="D81" s="185"/>
      <c r="E81" s="185"/>
      <c r="F81" s="185"/>
      <c r="G81" s="40">
        <f t="shared" si="14"/>
        <v>0</v>
      </c>
      <c r="H81" s="246"/>
      <c r="I81" s="186"/>
      <c r="J81" s="32" t="s">
        <v>12</v>
      </c>
      <c r="K81" s="185"/>
      <c r="L81" s="185"/>
      <c r="M81" s="185"/>
      <c r="N81" s="40">
        <f t="shared" si="15"/>
        <v>0</v>
      </c>
    </row>
    <row r="82" spans="2:14" x14ac:dyDescent="0.35">
      <c r="B82" s="186"/>
      <c r="C82" s="32" t="s">
        <v>13</v>
      </c>
      <c r="D82" s="185"/>
      <c r="E82" s="185"/>
      <c r="F82" s="185"/>
      <c r="G82" s="40">
        <f t="shared" si="14"/>
        <v>0</v>
      </c>
      <c r="H82" s="246"/>
      <c r="I82" s="186"/>
      <c r="J82" s="32" t="s">
        <v>13</v>
      </c>
      <c r="K82" s="185"/>
      <c r="L82" s="185"/>
      <c r="M82" s="185"/>
      <c r="N82" s="40">
        <f t="shared" si="15"/>
        <v>0</v>
      </c>
    </row>
    <row r="83" spans="2:14" ht="31" x14ac:dyDescent="0.35">
      <c r="B83" s="182"/>
      <c r="C83" s="32" t="s">
        <v>14</v>
      </c>
      <c r="D83" s="185"/>
      <c r="E83" s="185"/>
      <c r="F83" s="185"/>
      <c r="G83" s="40">
        <f t="shared" si="14"/>
        <v>0</v>
      </c>
      <c r="H83" s="246"/>
      <c r="I83" s="182"/>
      <c r="J83" s="32" t="s">
        <v>14</v>
      </c>
      <c r="K83" s="185"/>
      <c r="L83" s="185"/>
      <c r="M83" s="185"/>
      <c r="N83" s="40">
        <f t="shared" si="15"/>
        <v>0</v>
      </c>
    </row>
    <row r="84" spans="2:14" x14ac:dyDescent="0.35">
      <c r="B84" s="182"/>
      <c r="C84" s="36" t="s">
        <v>15</v>
      </c>
      <c r="D84" s="46">
        <f>SUM(D77:D83)</f>
        <v>0</v>
      </c>
      <c r="E84" s="46">
        <f>SUM(E77:E83)</f>
        <v>0</v>
      </c>
      <c r="F84" s="46">
        <f>SUM(F77:F83)</f>
        <v>0</v>
      </c>
      <c r="G84" s="40">
        <f t="shared" si="14"/>
        <v>0</v>
      </c>
      <c r="H84" s="246"/>
      <c r="I84" s="182"/>
      <c r="J84" s="36" t="s">
        <v>15</v>
      </c>
      <c r="K84" s="46">
        <f>SUM(K77:K83)</f>
        <v>0</v>
      </c>
      <c r="L84" s="46">
        <f>SUM(L77:L83)</f>
        <v>0</v>
      </c>
      <c r="M84" s="46">
        <f>SUM(M77:M83)</f>
        <v>0</v>
      </c>
      <c r="N84" s="40">
        <f t="shared" si="15"/>
        <v>0</v>
      </c>
    </row>
    <row r="85" spans="2:14" s="35" customFormat="1" x14ac:dyDescent="0.35">
      <c r="B85" s="186"/>
      <c r="C85" s="47"/>
      <c r="D85" s="48"/>
      <c r="E85" s="48"/>
      <c r="F85" s="48"/>
      <c r="G85" s="49"/>
      <c r="H85" s="246"/>
      <c r="I85" s="186"/>
      <c r="J85" s="47"/>
      <c r="K85" s="48"/>
      <c r="L85" s="48"/>
      <c r="M85" s="48"/>
      <c r="N85" s="49"/>
    </row>
    <row r="86" spans="2:14" x14ac:dyDescent="0.35">
      <c r="B86" s="182"/>
      <c r="C86" s="316" t="s">
        <v>29</v>
      </c>
      <c r="D86" s="317"/>
      <c r="E86" s="317"/>
      <c r="F86" s="317"/>
      <c r="G86" s="318"/>
      <c r="H86" s="246"/>
      <c r="I86" s="182"/>
      <c r="J86" s="316" t="s">
        <v>29</v>
      </c>
      <c r="K86" s="317"/>
      <c r="L86" s="317"/>
      <c r="M86" s="317"/>
      <c r="N86" s="318"/>
    </row>
    <row r="87" spans="2:14" ht="21.75" customHeight="1" thickBot="1" x14ac:dyDescent="0.4">
      <c r="B87" s="182"/>
      <c r="C87" s="43" t="s">
        <v>30</v>
      </c>
      <c r="D87" s="44">
        <f>'1) Tableau budgétaire 1'!D90</f>
        <v>0</v>
      </c>
      <c r="E87" s="44">
        <f>'1) Tableau budgétaire 1'!E90</f>
        <v>0</v>
      </c>
      <c r="F87" s="44">
        <f>'1) Tableau budgétaire 1'!F90</f>
        <v>0</v>
      </c>
      <c r="G87" s="45">
        <f t="shared" ref="G87:G95" si="16">SUM(D87:F87)</f>
        <v>0</v>
      </c>
      <c r="H87" s="246"/>
      <c r="I87" s="182"/>
      <c r="J87" s="43" t="s">
        <v>30</v>
      </c>
      <c r="K87" s="44">
        <f>'1) Tableau budgétaire 1'!K90</f>
        <v>0</v>
      </c>
      <c r="L87" s="44">
        <f>'1) Tableau budgétaire 1'!L90</f>
        <v>0</v>
      </c>
      <c r="M87" s="44">
        <f>'1) Tableau budgétaire 1'!M90</f>
        <v>0</v>
      </c>
      <c r="N87" s="45">
        <f t="shared" ref="N87:N95" si="17">SUM(K87:M87)</f>
        <v>0</v>
      </c>
    </row>
    <row r="88" spans="2:14" ht="15.75" customHeight="1" x14ac:dyDescent="0.35">
      <c r="B88" s="182"/>
      <c r="C88" s="41" t="s">
        <v>8</v>
      </c>
      <c r="D88" s="183"/>
      <c r="E88" s="184"/>
      <c r="F88" s="184"/>
      <c r="G88" s="42">
        <f t="shared" si="16"/>
        <v>0</v>
      </c>
      <c r="H88" s="246"/>
      <c r="I88" s="182"/>
      <c r="J88" s="41" t="s">
        <v>8</v>
      </c>
      <c r="K88" s="183"/>
      <c r="L88" s="184"/>
      <c r="M88" s="184"/>
      <c r="N88" s="42">
        <f t="shared" si="17"/>
        <v>0</v>
      </c>
    </row>
    <row r="89" spans="2:14" ht="15.75" customHeight="1" x14ac:dyDescent="0.35">
      <c r="B89" s="186"/>
      <c r="C89" s="32" t="s">
        <v>9</v>
      </c>
      <c r="D89" s="185"/>
      <c r="E89" s="159"/>
      <c r="F89" s="159"/>
      <c r="G89" s="40">
        <f t="shared" si="16"/>
        <v>0</v>
      </c>
      <c r="H89" s="246"/>
      <c r="I89" s="186"/>
      <c r="J89" s="32" t="s">
        <v>9</v>
      </c>
      <c r="K89" s="185"/>
      <c r="L89" s="159"/>
      <c r="M89" s="159"/>
      <c r="N89" s="40">
        <f t="shared" si="17"/>
        <v>0</v>
      </c>
    </row>
    <row r="90" spans="2:14" ht="15.75" customHeight="1" x14ac:dyDescent="0.35">
      <c r="B90" s="182"/>
      <c r="C90" s="32" t="s">
        <v>10</v>
      </c>
      <c r="D90" s="185"/>
      <c r="E90" s="185"/>
      <c r="F90" s="185"/>
      <c r="G90" s="40">
        <f t="shared" si="16"/>
        <v>0</v>
      </c>
      <c r="H90" s="246"/>
      <c r="I90" s="182"/>
      <c r="J90" s="32" t="s">
        <v>10</v>
      </c>
      <c r="K90" s="185"/>
      <c r="L90" s="185"/>
      <c r="M90" s="185"/>
      <c r="N90" s="40">
        <f t="shared" si="17"/>
        <v>0</v>
      </c>
    </row>
    <row r="91" spans="2:14" x14ac:dyDescent="0.35">
      <c r="B91" s="182"/>
      <c r="C91" s="33" t="s">
        <v>11</v>
      </c>
      <c r="D91" s="185"/>
      <c r="E91" s="185"/>
      <c r="F91" s="185"/>
      <c r="G91" s="40">
        <f t="shared" si="16"/>
        <v>0</v>
      </c>
      <c r="H91" s="246"/>
      <c r="I91" s="182"/>
      <c r="J91" s="33" t="s">
        <v>11</v>
      </c>
      <c r="K91" s="185"/>
      <c r="L91" s="185"/>
      <c r="M91" s="185"/>
      <c r="N91" s="40">
        <f t="shared" si="17"/>
        <v>0</v>
      </c>
    </row>
    <row r="92" spans="2:14" x14ac:dyDescent="0.35">
      <c r="B92" s="182"/>
      <c r="C92" s="32" t="s">
        <v>12</v>
      </c>
      <c r="D92" s="185"/>
      <c r="E92" s="185"/>
      <c r="F92" s="185"/>
      <c r="G92" s="40">
        <f t="shared" si="16"/>
        <v>0</v>
      </c>
      <c r="H92" s="246"/>
      <c r="I92" s="182"/>
      <c r="J92" s="32" t="s">
        <v>12</v>
      </c>
      <c r="K92" s="185"/>
      <c r="L92" s="185"/>
      <c r="M92" s="185"/>
      <c r="N92" s="40">
        <f t="shared" si="17"/>
        <v>0</v>
      </c>
    </row>
    <row r="93" spans="2:14" ht="25.5" customHeight="1" x14ac:dyDescent="0.35">
      <c r="B93" s="182"/>
      <c r="C93" s="32" t="s">
        <v>13</v>
      </c>
      <c r="D93" s="185"/>
      <c r="E93" s="185"/>
      <c r="F93" s="185"/>
      <c r="G93" s="40">
        <f t="shared" si="16"/>
        <v>0</v>
      </c>
      <c r="H93" s="246"/>
      <c r="I93" s="182"/>
      <c r="J93" s="32" t="s">
        <v>13</v>
      </c>
      <c r="K93" s="185"/>
      <c r="L93" s="185"/>
      <c r="M93" s="185"/>
      <c r="N93" s="40">
        <f t="shared" si="17"/>
        <v>0</v>
      </c>
    </row>
    <row r="94" spans="2:14" ht="31" x14ac:dyDescent="0.35">
      <c r="B94" s="186"/>
      <c r="C94" s="32" t="s">
        <v>14</v>
      </c>
      <c r="D94" s="185"/>
      <c r="E94" s="185"/>
      <c r="F94" s="185"/>
      <c r="G94" s="40">
        <f t="shared" si="16"/>
        <v>0</v>
      </c>
      <c r="H94" s="246"/>
      <c r="I94" s="186"/>
      <c r="J94" s="32" t="s">
        <v>14</v>
      </c>
      <c r="K94" s="185"/>
      <c r="L94" s="185"/>
      <c r="M94" s="185"/>
      <c r="N94" s="40">
        <f t="shared" si="17"/>
        <v>0</v>
      </c>
    </row>
    <row r="95" spans="2:14" ht="15.75" customHeight="1" x14ac:dyDescent="0.35">
      <c r="B95" s="182"/>
      <c r="C95" s="36" t="s">
        <v>15</v>
      </c>
      <c r="D95" s="46">
        <f>SUM(D88:D94)</f>
        <v>0</v>
      </c>
      <c r="E95" s="46">
        <f>SUM(E88:E94)</f>
        <v>0</v>
      </c>
      <c r="F95" s="46">
        <f>SUM(F88:F94)</f>
        <v>0</v>
      </c>
      <c r="G95" s="40">
        <f t="shared" si="16"/>
        <v>0</v>
      </c>
      <c r="H95" s="246"/>
      <c r="I95" s="182"/>
      <c r="J95" s="36" t="s">
        <v>15</v>
      </c>
      <c r="K95" s="46">
        <f>SUM(K88:K94)</f>
        <v>0</v>
      </c>
      <c r="L95" s="46">
        <f>SUM(L88:L94)</f>
        <v>0</v>
      </c>
      <c r="M95" s="46">
        <f>SUM(M88:M94)</f>
        <v>0</v>
      </c>
      <c r="N95" s="40">
        <f t="shared" si="17"/>
        <v>0</v>
      </c>
    </row>
    <row r="96" spans="2:14" ht="25.5" customHeight="1" x14ac:dyDescent="0.35">
      <c r="B96" s="182"/>
      <c r="C96" s="182"/>
      <c r="D96" s="182"/>
      <c r="E96" s="182"/>
      <c r="F96" s="182"/>
      <c r="G96" s="182"/>
      <c r="H96" s="246"/>
      <c r="I96" s="182"/>
      <c r="J96" s="182"/>
      <c r="K96" s="182"/>
      <c r="L96" s="182"/>
      <c r="M96" s="182"/>
      <c r="N96" s="182"/>
    </row>
    <row r="97" spans="2:14" x14ac:dyDescent="0.35">
      <c r="B97" s="316" t="s">
        <v>31</v>
      </c>
      <c r="C97" s="317"/>
      <c r="D97" s="317"/>
      <c r="E97" s="317"/>
      <c r="F97" s="317"/>
      <c r="G97" s="318"/>
      <c r="H97" s="246"/>
      <c r="I97" s="316" t="s">
        <v>31</v>
      </c>
      <c r="J97" s="317"/>
      <c r="K97" s="317"/>
      <c r="L97" s="317"/>
      <c r="M97" s="317"/>
      <c r="N97" s="318"/>
    </row>
    <row r="98" spans="2:14" x14ac:dyDescent="0.35">
      <c r="B98" s="182"/>
      <c r="C98" s="316" t="s">
        <v>32</v>
      </c>
      <c r="D98" s="317"/>
      <c r="E98" s="317"/>
      <c r="F98" s="317"/>
      <c r="G98" s="318"/>
      <c r="H98" s="246"/>
      <c r="I98" s="182"/>
      <c r="J98" s="316" t="s">
        <v>32</v>
      </c>
      <c r="K98" s="317"/>
      <c r="L98" s="317"/>
      <c r="M98" s="317"/>
      <c r="N98" s="318"/>
    </row>
    <row r="99" spans="2:14" ht="22.5" customHeight="1" thickBot="1" x14ac:dyDescent="0.4">
      <c r="C99" s="43" t="s">
        <v>33</v>
      </c>
      <c r="D99" s="44">
        <f>'1) Tableau budgétaire 1'!D102</f>
        <v>140000</v>
      </c>
      <c r="E99" s="44">
        <f>'1) Tableau budgétaire 1'!E102</f>
        <v>270000</v>
      </c>
      <c r="F99" s="44">
        <f>'1) Tableau budgétaire 1'!F102</f>
        <v>205715.41999999998</v>
      </c>
      <c r="G99" s="45">
        <f>SUM(D99:F99)</f>
        <v>615715.41999999993</v>
      </c>
      <c r="H99" s="246"/>
      <c r="J99" s="43" t="s">
        <v>33</v>
      </c>
      <c r="K99" s="44">
        <f>K101+K102+K103+K104+K106</f>
        <v>140000</v>
      </c>
      <c r="L99" s="44">
        <f>L101+L102+L104+L105+L106</f>
        <v>245000</v>
      </c>
      <c r="M99" s="44">
        <f>M101+M105+M106</f>
        <v>205715.41999999998</v>
      </c>
      <c r="N99" s="44">
        <f>N101+N102+N103+N104+N105+N106</f>
        <v>615715.41999999993</v>
      </c>
    </row>
    <row r="100" spans="2:14" x14ac:dyDescent="0.35">
      <c r="C100" s="41" t="s">
        <v>8</v>
      </c>
      <c r="D100" s="183"/>
      <c r="E100" s="184"/>
      <c r="F100" s="184">
        <v>0</v>
      </c>
      <c r="G100" s="42">
        <f t="shared" ref="G100:G107" si="18">SUM(D100:F100)</f>
        <v>0</v>
      </c>
      <c r="H100" s="246"/>
      <c r="J100" s="41" t="s">
        <v>8</v>
      </c>
      <c r="K100" s="183"/>
      <c r="L100" s="184"/>
      <c r="M100" s="184">
        <v>0</v>
      </c>
      <c r="N100" s="42">
        <f t="shared" ref="N100:N107" si="19">SUM(K100:M100)</f>
        <v>0</v>
      </c>
    </row>
    <row r="101" spans="2:14" x14ac:dyDescent="0.35">
      <c r="C101" s="32" t="s">
        <v>9</v>
      </c>
      <c r="D101" s="185">
        <v>15000</v>
      </c>
      <c r="E101" s="159">
        <v>20000</v>
      </c>
      <c r="F101" s="159">
        <v>19715.419999999998</v>
      </c>
      <c r="G101" s="40">
        <f t="shared" si="18"/>
        <v>54715.42</v>
      </c>
      <c r="H101" s="246"/>
      <c r="J101" s="32" t="s">
        <v>9</v>
      </c>
      <c r="K101" s="185">
        <v>15000</v>
      </c>
      <c r="L101" s="159">
        <v>20000</v>
      </c>
      <c r="M101" s="159">
        <v>19715.419999999998</v>
      </c>
      <c r="N101" s="40">
        <f t="shared" si="19"/>
        <v>54715.42</v>
      </c>
    </row>
    <row r="102" spans="2:14" ht="15.75" customHeight="1" x14ac:dyDescent="0.35">
      <c r="C102" s="32" t="s">
        <v>10</v>
      </c>
      <c r="D102" s="185">
        <v>15000</v>
      </c>
      <c r="E102" s="185">
        <v>50000</v>
      </c>
      <c r="F102" s="185">
        <v>0</v>
      </c>
      <c r="G102" s="40">
        <f t="shared" si="18"/>
        <v>65000</v>
      </c>
      <c r="H102" s="246"/>
      <c r="J102" s="32" t="s">
        <v>10</v>
      </c>
      <c r="K102" s="185">
        <v>15000</v>
      </c>
      <c r="L102" s="185">
        <v>50000</v>
      </c>
      <c r="M102" s="185">
        <v>0</v>
      </c>
      <c r="N102" s="40">
        <f t="shared" si="19"/>
        <v>65000</v>
      </c>
    </row>
    <row r="103" spans="2:14" x14ac:dyDescent="0.35">
      <c r="C103" s="33" t="s">
        <v>11</v>
      </c>
      <c r="D103" s="185">
        <v>40000</v>
      </c>
      <c r="E103" s="185"/>
      <c r="F103" s="185">
        <v>0</v>
      </c>
      <c r="G103" s="40">
        <f t="shared" si="18"/>
        <v>40000</v>
      </c>
      <c r="H103" s="246"/>
      <c r="J103" s="33" t="s">
        <v>11</v>
      </c>
      <c r="K103" s="185">
        <v>40000</v>
      </c>
      <c r="L103" s="265">
        <f>25000</f>
        <v>25000</v>
      </c>
      <c r="M103" s="185">
        <v>0</v>
      </c>
      <c r="N103" s="267">
        <f t="shared" si="19"/>
        <v>65000</v>
      </c>
    </row>
    <row r="104" spans="2:14" x14ac:dyDescent="0.35">
      <c r="C104" s="32" t="s">
        <v>12</v>
      </c>
      <c r="D104" s="185">
        <v>25000</v>
      </c>
      <c r="E104" s="185">
        <v>45000</v>
      </c>
      <c r="F104" s="185">
        <v>0</v>
      </c>
      <c r="G104" s="40">
        <f t="shared" si="18"/>
        <v>70000</v>
      </c>
      <c r="H104" s="246"/>
      <c r="J104" s="32" t="s">
        <v>12</v>
      </c>
      <c r="K104" s="185">
        <v>25000</v>
      </c>
      <c r="L104" s="185">
        <v>45000</v>
      </c>
      <c r="M104" s="185">
        <v>0</v>
      </c>
      <c r="N104" s="40">
        <f t="shared" si="19"/>
        <v>70000</v>
      </c>
    </row>
    <row r="105" spans="2:14" x14ac:dyDescent="0.35">
      <c r="C105" s="32" t="s">
        <v>13</v>
      </c>
      <c r="D105" s="185"/>
      <c r="E105" s="185">
        <v>80000</v>
      </c>
      <c r="F105" s="185">
        <v>136000</v>
      </c>
      <c r="G105" s="40">
        <f t="shared" si="18"/>
        <v>216000</v>
      </c>
      <c r="H105" s="246"/>
      <c r="J105" s="32" t="s">
        <v>13</v>
      </c>
      <c r="K105" s="185"/>
      <c r="L105" s="265">
        <f>55000</f>
        <v>55000</v>
      </c>
      <c r="M105" s="185">
        <v>136000</v>
      </c>
      <c r="N105" s="267">
        <f t="shared" si="19"/>
        <v>191000</v>
      </c>
    </row>
    <row r="106" spans="2:14" ht="31" x14ac:dyDescent="0.35">
      <c r="C106" s="32" t="s">
        <v>14</v>
      </c>
      <c r="D106" s="185">
        <v>45000</v>
      </c>
      <c r="E106" s="185">
        <v>75000</v>
      </c>
      <c r="F106" s="185">
        <v>50000</v>
      </c>
      <c r="G106" s="40">
        <f t="shared" si="18"/>
        <v>170000</v>
      </c>
      <c r="H106" s="246"/>
      <c r="J106" s="32" t="s">
        <v>14</v>
      </c>
      <c r="K106" s="185">
        <v>45000</v>
      </c>
      <c r="L106" s="185">
        <v>75000</v>
      </c>
      <c r="M106" s="185">
        <v>50000</v>
      </c>
      <c r="N106" s="40">
        <f t="shared" si="19"/>
        <v>170000</v>
      </c>
    </row>
    <row r="107" spans="2:14" x14ac:dyDescent="0.35">
      <c r="C107" s="36" t="s">
        <v>15</v>
      </c>
      <c r="D107" s="46">
        <f>SUM(D100:D106)</f>
        <v>140000</v>
      </c>
      <c r="E107" s="46">
        <f>SUM(E100:E106)</f>
        <v>270000</v>
      </c>
      <c r="F107" s="46">
        <f>SUM(F100:F106)</f>
        <v>205715.41999999998</v>
      </c>
      <c r="G107" s="40">
        <f t="shared" si="18"/>
        <v>615715.41999999993</v>
      </c>
      <c r="H107" s="246"/>
      <c r="J107" s="36" t="s">
        <v>15</v>
      </c>
      <c r="K107" s="46">
        <f>SUM(K100:K106)</f>
        <v>140000</v>
      </c>
      <c r="L107" s="46">
        <f>SUM(L100:L106)</f>
        <v>270000</v>
      </c>
      <c r="M107" s="46">
        <f>SUM(M100:M106)</f>
        <v>205715.41999999998</v>
      </c>
      <c r="N107" s="40">
        <f t="shared" si="19"/>
        <v>615715.41999999993</v>
      </c>
    </row>
    <row r="108" spans="2:14" s="35" customFormat="1" x14ac:dyDescent="0.35">
      <c r="C108" s="47"/>
      <c r="D108" s="48"/>
      <c r="E108" s="48"/>
      <c r="F108" s="48"/>
      <c r="G108" s="49"/>
      <c r="H108" s="246"/>
      <c r="J108" s="47"/>
      <c r="K108" s="48"/>
      <c r="L108" s="48"/>
      <c r="M108" s="48"/>
      <c r="N108" s="49"/>
    </row>
    <row r="109" spans="2:14" ht="15.75" customHeight="1" x14ac:dyDescent="0.35">
      <c r="C109" s="316" t="s">
        <v>34</v>
      </c>
      <c r="D109" s="317"/>
      <c r="E109" s="317"/>
      <c r="F109" s="317"/>
      <c r="G109" s="318"/>
      <c r="H109" s="246"/>
      <c r="J109" s="316" t="s">
        <v>34</v>
      </c>
      <c r="K109" s="317"/>
      <c r="L109" s="317"/>
      <c r="M109" s="317"/>
      <c r="N109" s="318"/>
    </row>
    <row r="110" spans="2:14" ht="21.75" customHeight="1" thickBot="1" x14ac:dyDescent="0.4">
      <c r="C110" s="43" t="s">
        <v>35</v>
      </c>
      <c r="D110" s="44">
        <f>'1) Tableau budgétaire 1'!D112</f>
        <v>0</v>
      </c>
      <c r="E110" s="44">
        <f>'1) Tableau budgétaire 1'!E112</f>
        <v>591289.72</v>
      </c>
      <c r="F110" s="44">
        <f>'1) Tableau budgétaire 1'!F112</f>
        <v>124350</v>
      </c>
      <c r="G110" s="45">
        <f t="shared" ref="G110:G118" si="20">SUM(D110:F110)</f>
        <v>715639.72</v>
      </c>
      <c r="H110" s="246"/>
      <c r="J110" s="43" t="s">
        <v>35</v>
      </c>
      <c r="K110" s="44">
        <f>'1) Tableau budgétaire 1'!K112</f>
        <v>0</v>
      </c>
      <c r="L110" s="44">
        <f>'1) Tableau budgétaire 1'!L112</f>
        <v>0</v>
      </c>
      <c r="M110" s="44">
        <f>'1) Tableau budgétaire 1'!M112</f>
        <v>0</v>
      </c>
      <c r="N110" s="45">
        <f t="shared" ref="N110:N118" si="21">SUM(K110:M110)</f>
        <v>0</v>
      </c>
    </row>
    <row r="111" spans="2:14" x14ac:dyDescent="0.35">
      <c r="C111" s="41" t="s">
        <v>8</v>
      </c>
      <c r="D111" s="183"/>
      <c r="E111" s="184"/>
      <c r="F111" s="184">
        <v>0</v>
      </c>
      <c r="G111" s="42">
        <f t="shared" si="20"/>
        <v>0</v>
      </c>
      <c r="H111" s="246"/>
      <c r="J111" s="41" t="s">
        <v>8</v>
      </c>
      <c r="K111" s="183"/>
      <c r="L111" s="184"/>
      <c r="M111" s="184">
        <v>0</v>
      </c>
      <c r="N111" s="42">
        <f t="shared" si="21"/>
        <v>0</v>
      </c>
    </row>
    <row r="112" spans="2:14" x14ac:dyDescent="0.35">
      <c r="C112" s="32" t="s">
        <v>9</v>
      </c>
      <c r="D112" s="185"/>
      <c r="E112" s="159">
        <v>65000</v>
      </c>
      <c r="F112" s="159">
        <v>14350</v>
      </c>
      <c r="G112" s="40">
        <f t="shared" si="20"/>
        <v>79350</v>
      </c>
      <c r="H112" s="246"/>
      <c r="J112" s="32" t="s">
        <v>9</v>
      </c>
      <c r="K112" s="185"/>
      <c r="L112" s="159">
        <v>65000</v>
      </c>
      <c r="M112" s="159">
        <v>14350</v>
      </c>
      <c r="N112" s="40">
        <f t="shared" si="21"/>
        <v>79350</v>
      </c>
    </row>
    <row r="113" spans="3:14" ht="31" x14ac:dyDescent="0.35">
      <c r="C113" s="32" t="s">
        <v>10</v>
      </c>
      <c r="D113" s="185"/>
      <c r="E113" s="185">
        <v>85000</v>
      </c>
      <c r="F113" s="185">
        <v>0</v>
      </c>
      <c r="G113" s="40">
        <f t="shared" si="20"/>
        <v>85000</v>
      </c>
      <c r="H113" s="246"/>
      <c r="J113" s="32" t="s">
        <v>10</v>
      </c>
      <c r="K113" s="185"/>
      <c r="L113" s="185">
        <v>85000</v>
      </c>
      <c r="M113" s="185">
        <v>0</v>
      </c>
      <c r="N113" s="40">
        <f t="shared" si="21"/>
        <v>85000</v>
      </c>
    </row>
    <row r="114" spans="3:14" x14ac:dyDescent="0.35">
      <c r="C114" s="33" t="s">
        <v>11</v>
      </c>
      <c r="D114" s="185"/>
      <c r="E114" s="185">
        <v>200000</v>
      </c>
      <c r="F114" s="185">
        <v>0</v>
      </c>
      <c r="G114" s="40">
        <f t="shared" si="20"/>
        <v>200000</v>
      </c>
      <c r="H114" s="246"/>
      <c r="J114" s="33" t="s">
        <v>11</v>
      </c>
      <c r="K114" s="185"/>
      <c r="L114" s="265">
        <v>195000</v>
      </c>
      <c r="M114" s="185">
        <v>0</v>
      </c>
      <c r="N114" s="267">
        <f t="shared" si="21"/>
        <v>195000</v>
      </c>
    </row>
    <row r="115" spans="3:14" x14ac:dyDescent="0.35">
      <c r="C115" s="32" t="s">
        <v>12</v>
      </c>
      <c r="D115" s="185"/>
      <c r="E115" s="185">
        <v>45000</v>
      </c>
      <c r="F115" s="185">
        <v>0</v>
      </c>
      <c r="G115" s="40">
        <f t="shared" si="20"/>
        <v>45000</v>
      </c>
      <c r="H115" s="246"/>
      <c r="J115" s="32" t="s">
        <v>12</v>
      </c>
      <c r="K115" s="185"/>
      <c r="L115" s="185">
        <v>45000</v>
      </c>
      <c r="M115" s="185">
        <v>0</v>
      </c>
      <c r="N115" s="40">
        <f t="shared" si="21"/>
        <v>45000</v>
      </c>
    </row>
    <row r="116" spans="3:14" x14ac:dyDescent="0.35">
      <c r="C116" s="32" t="s">
        <v>13</v>
      </c>
      <c r="D116" s="185"/>
      <c r="E116" s="185"/>
      <c r="F116" s="185">
        <v>70000</v>
      </c>
      <c r="G116" s="40">
        <f t="shared" si="20"/>
        <v>70000</v>
      </c>
      <c r="H116" s="246"/>
      <c r="J116" s="32" t="s">
        <v>13</v>
      </c>
      <c r="K116" s="185"/>
      <c r="L116" s="265">
        <v>5000</v>
      </c>
      <c r="M116" s="185">
        <v>70000</v>
      </c>
      <c r="N116" s="267">
        <f t="shared" si="21"/>
        <v>75000</v>
      </c>
    </row>
    <row r="117" spans="3:14" ht="31" x14ac:dyDescent="0.35">
      <c r="C117" s="32" t="s">
        <v>14</v>
      </c>
      <c r="D117" s="185"/>
      <c r="E117" s="185">
        <v>196289.72</v>
      </c>
      <c r="F117" s="185">
        <v>40000</v>
      </c>
      <c r="G117" s="40">
        <f t="shared" si="20"/>
        <v>236289.72</v>
      </c>
      <c r="H117" s="246"/>
      <c r="J117" s="32" t="s">
        <v>14</v>
      </c>
      <c r="K117" s="185"/>
      <c r="L117" s="185">
        <v>196289.72</v>
      </c>
      <c r="M117" s="185">
        <v>40000</v>
      </c>
      <c r="N117" s="40">
        <f t="shared" si="21"/>
        <v>236289.72</v>
      </c>
    </row>
    <row r="118" spans="3:14" x14ac:dyDescent="0.35">
      <c r="C118" s="36" t="s">
        <v>15</v>
      </c>
      <c r="D118" s="46">
        <f>SUM(D111:D117)</f>
        <v>0</v>
      </c>
      <c r="E118" s="46">
        <f>SUM(E111:E117)</f>
        <v>591289.72</v>
      </c>
      <c r="F118" s="46">
        <f>SUM(F111:F117)</f>
        <v>124350</v>
      </c>
      <c r="G118" s="40">
        <f t="shared" si="20"/>
        <v>715639.72</v>
      </c>
      <c r="H118" s="246"/>
      <c r="J118" s="36" t="s">
        <v>15</v>
      </c>
      <c r="K118" s="46">
        <f>SUM(K111:K117)</f>
        <v>0</v>
      </c>
      <c r="L118" s="46">
        <f>SUM(L111:L117)</f>
        <v>591289.72</v>
      </c>
      <c r="M118" s="46">
        <f>SUM(M111:M117)</f>
        <v>124350</v>
      </c>
      <c r="N118" s="40">
        <f t="shared" si="21"/>
        <v>715639.72</v>
      </c>
    </row>
    <row r="119" spans="3:14" s="35" customFormat="1" x14ac:dyDescent="0.35">
      <c r="C119" s="47"/>
      <c r="D119" s="48"/>
      <c r="E119" s="48"/>
      <c r="F119" s="48"/>
      <c r="G119" s="49"/>
      <c r="H119" s="246"/>
      <c r="J119" s="47"/>
      <c r="K119" s="48"/>
      <c r="L119" s="48"/>
      <c r="M119" s="48"/>
      <c r="N119" s="49"/>
    </row>
    <row r="120" spans="3:14" x14ac:dyDescent="0.35">
      <c r="C120" s="316" t="s">
        <v>36</v>
      </c>
      <c r="D120" s="317"/>
      <c r="E120" s="317"/>
      <c r="F120" s="317"/>
      <c r="G120" s="318"/>
      <c r="H120" s="246"/>
      <c r="J120" s="316" t="s">
        <v>36</v>
      </c>
      <c r="K120" s="317"/>
      <c r="L120" s="317"/>
      <c r="M120" s="317"/>
      <c r="N120" s="318"/>
    </row>
    <row r="121" spans="3:14" ht="21" customHeight="1" thickBot="1" x14ac:dyDescent="0.4">
      <c r="C121" s="43" t="s">
        <v>37</v>
      </c>
      <c r="D121" s="44">
        <f>'1) Tableau budgétaire 1'!D122</f>
        <v>0</v>
      </c>
      <c r="E121" s="44">
        <f>'1) Tableau budgétaire 1'!E122</f>
        <v>0</v>
      </c>
      <c r="F121" s="44">
        <f>'1) Tableau budgétaire 1'!F122</f>
        <v>0</v>
      </c>
      <c r="G121" s="45">
        <f t="shared" ref="G121:G129" si="22">SUM(D121:F121)</f>
        <v>0</v>
      </c>
      <c r="H121" s="246"/>
      <c r="J121" s="43" t="s">
        <v>37</v>
      </c>
      <c r="K121" s="44">
        <f>'1) Tableau budgétaire 1'!K122</f>
        <v>0</v>
      </c>
      <c r="L121" s="44">
        <f>'1) Tableau budgétaire 1'!L122</f>
        <v>0</v>
      </c>
      <c r="M121" s="44">
        <f>'1) Tableau budgétaire 1'!M122</f>
        <v>0</v>
      </c>
      <c r="N121" s="45">
        <f t="shared" ref="N121:N129" si="23">SUM(K121:M121)</f>
        <v>0</v>
      </c>
    </row>
    <row r="122" spans="3:14" x14ac:dyDescent="0.35">
      <c r="C122" s="41" t="s">
        <v>8</v>
      </c>
      <c r="D122" s="183"/>
      <c r="E122" s="184"/>
      <c r="F122" s="184"/>
      <c r="G122" s="42">
        <f t="shared" si="22"/>
        <v>0</v>
      </c>
      <c r="H122" s="246"/>
      <c r="J122" s="41" t="s">
        <v>8</v>
      </c>
      <c r="K122" s="183"/>
      <c r="L122" s="184"/>
      <c r="M122" s="184"/>
      <c r="N122" s="42">
        <f t="shared" si="23"/>
        <v>0</v>
      </c>
    </row>
    <row r="123" spans="3:14" x14ac:dyDescent="0.35">
      <c r="C123" s="32" t="s">
        <v>9</v>
      </c>
      <c r="D123" s="185"/>
      <c r="E123" s="159"/>
      <c r="F123" s="159"/>
      <c r="G123" s="40">
        <f t="shared" si="22"/>
        <v>0</v>
      </c>
      <c r="H123" s="246"/>
      <c r="J123" s="32" t="s">
        <v>9</v>
      </c>
      <c r="K123" s="185"/>
      <c r="L123" s="159"/>
      <c r="M123" s="159"/>
      <c r="N123" s="40">
        <f t="shared" si="23"/>
        <v>0</v>
      </c>
    </row>
    <row r="124" spans="3:14" ht="31" x14ac:dyDescent="0.35">
      <c r="C124" s="32" t="s">
        <v>10</v>
      </c>
      <c r="D124" s="185"/>
      <c r="E124" s="185"/>
      <c r="F124" s="185"/>
      <c r="G124" s="40">
        <f t="shared" si="22"/>
        <v>0</v>
      </c>
      <c r="H124" s="246"/>
      <c r="J124" s="32" t="s">
        <v>10</v>
      </c>
      <c r="K124" s="185"/>
      <c r="L124" s="185"/>
      <c r="M124" s="185"/>
      <c r="N124" s="40">
        <f t="shared" si="23"/>
        <v>0</v>
      </c>
    </row>
    <row r="125" spans="3:14" x14ac:dyDescent="0.35">
      <c r="C125" s="33" t="s">
        <v>11</v>
      </c>
      <c r="D125" s="185"/>
      <c r="E125" s="185"/>
      <c r="F125" s="185"/>
      <c r="G125" s="40">
        <f t="shared" si="22"/>
        <v>0</v>
      </c>
      <c r="H125" s="246"/>
      <c r="J125" s="33" t="s">
        <v>11</v>
      </c>
      <c r="K125" s="185"/>
      <c r="L125" s="185"/>
      <c r="M125" s="185"/>
      <c r="N125" s="40">
        <f t="shared" si="23"/>
        <v>0</v>
      </c>
    </row>
    <row r="126" spans="3:14" x14ac:dyDescent="0.35">
      <c r="C126" s="32" t="s">
        <v>12</v>
      </c>
      <c r="D126" s="185"/>
      <c r="E126" s="185"/>
      <c r="F126" s="185"/>
      <c r="G126" s="40">
        <f t="shared" si="22"/>
        <v>0</v>
      </c>
      <c r="H126" s="246"/>
      <c r="J126" s="32" t="s">
        <v>12</v>
      </c>
      <c r="K126" s="185"/>
      <c r="L126" s="185"/>
      <c r="M126" s="185"/>
      <c r="N126" s="40">
        <f t="shared" si="23"/>
        <v>0</v>
      </c>
    </row>
    <row r="127" spans="3:14" x14ac:dyDescent="0.35">
      <c r="C127" s="32" t="s">
        <v>13</v>
      </c>
      <c r="D127" s="185"/>
      <c r="E127" s="185"/>
      <c r="F127" s="185"/>
      <c r="G127" s="40">
        <f t="shared" si="22"/>
        <v>0</v>
      </c>
      <c r="H127" s="246"/>
      <c r="J127" s="32" t="s">
        <v>13</v>
      </c>
      <c r="K127" s="185"/>
      <c r="L127" s="185"/>
      <c r="M127" s="185"/>
      <c r="N127" s="40">
        <f t="shared" si="23"/>
        <v>0</v>
      </c>
    </row>
    <row r="128" spans="3:14" ht="31" x14ac:dyDescent="0.35">
      <c r="C128" s="32" t="s">
        <v>14</v>
      </c>
      <c r="D128" s="185"/>
      <c r="E128" s="185"/>
      <c r="F128" s="185"/>
      <c r="G128" s="40">
        <f t="shared" si="22"/>
        <v>0</v>
      </c>
      <c r="H128" s="246"/>
      <c r="J128" s="32" t="s">
        <v>14</v>
      </c>
      <c r="K128" s="185"/>
      <c r="L128" s="185"/>
      <c r="M128" s="185"/>
      <c r="N128" s="40">
        <f t="shared" si="23"/>
        <v>0</v>
      </c>
    </row>
    <row r="129" spans="2:14" x14ac:dyDescent="0.35">
      <c r="C129" s="36" t="s">
        <v>15</v>
      </c>
      <c r="D129" s="46">
        <f>SUM(D122:D128)</f>
        <v>0</v>
      </c>
      <c r="E129" s="46">
        <f>SUM(E122:E128)</f>
        <v>0</v>
      </c>
      <c r="F129" s="46">
        <f>SUM(F122:F128)</f>
        <v>0</v>
      </c>
      <c r="G129" s="40">
        <f t="shared" si="22"/>
        <v>0</v>
      </c>
      <c r="H129" s="246"/>
      <c r="J129" s="36" t="s">
        <v>15</v>
      </c>
      <c r="K129" s="46">
        <f>SUM(K122:K128)</f>
        <v>0</v>
      </c>
      <c r="L129" s="46">
        <f>SUM(L122:L128)</f>
        <v>0</v>
      </c>
      <c r="M129" s="46">
        <f>SUM(M122:M128)</f>
        <v>0</v>
      </c>
      <c r="N129" s="40">
        <f t="shared" si="23"/>
        <v>0</v>
      </c>
    </row>
    <row r="130" spans="2:14" s="35" customFormat="1" x14ac:dyDescent="0.35">
      <c r="C130" s="47"/>
      <c r="D130" s="48"/>
      <c r="E130" s="48"/>
      <c r="F130" s="48"/>
      <c r="G130" s="49"/>
      <c r="H130" s="246"/>
      <c r="J130" s="47"/>
      <c r="K130" s="48"/>
      <c r="L130" s="48"/>
      <c r="M130" s="48"/>
      <c r="N130" s="49"/>
    </row>
    <row r="131" spans="2:14" x14ac:dyDescent="0.35">
      <c r="B131" s="182"/>
      <c r="C131" s="316" t="s">
        <v>38</v>
      </c>
      <c r="D131" s="317"/>
      <c r="E131" s="317"/>
      <c r="F131" s="317"/>
      <c r="G131" s="318"/>
      <c r="H131" s="246"/>
      <c r="I131" s="182"/>
      <c r="J131" s="316" t="s">
        <v>38</v>
      </c>
      <c r="K131" s="317"/>
      <c r="L131" s="317"/>
      <c r="M131" s="317"/>
      <c r="N131" s="318"/>
    </row>
    <row r="132" spans="2:14" ht="24" customHeight="1" thickBot="1" x14ac:dyDescent="0.4">
      <c r="B132" s="182"/>
      <c r="C132" s="43" t="s">
        <v>39</v>
      </c>
      <c r="D132" s="44">
        <f>'1) Tableau budgétaire 1'!D132</f>
        <v>0</v>
      </c>
      <c r="E132" s="44">
        <f>'1) Tableau budgétaire 1'!E132</f>
        <v>0</v>
      </c>
      <c r="F132" s="44">
        <f>'1) Tableau budgétaire 1'!F132</f>
        <v>0</v>
      </c>
      <c r="G132" s="45">
        <f t="shared" ref="G132:G140" si="24">SUM(D132:F132)</f>
        <v>0</v>
      </c>
      <c r="H132" s="246"/>
      <c r="I132" s="182"/>
      <c r="J132" s="43" t="s">
        <v>39</v>
      </c>
      <c r="K132" s="44">
        <f>'1) Tableau budgétaire 1'!K132</f>
        <v>0</v>
      </c>
      <c r="L132" s="44">
        <f>'1) Tableau budgétaire 1'!L132</f>
        <v>0</v>
      </c>
      <c r="M132" s="44">
        <f>'1) Tableau budgétaire 1'!M132</f>
        <v>0</v>
      </c>
      <c r="N132" s="45">
        <f t="shared" ref="N132:N140" si="25">SUM(K132:M132)</f>
        <v>0</v>
      </c>
    </row>
    <row r="133" spans="2:14" ht="15.75" customHeight="1" x14ac:dyDescent="0.35">
      <c r="B133" s="182"/>
      <c r="C133" s="41" t="s">
        <v>8</v>
      </c>
      <c r="D133" s="183"/>
      <c r="E133" s="184"/>
      <c r="F133" s="184"/>
      <c r="G133" s="42">
        <f t="shared" si="24"/>
        <v>0</v>
      </c>
      <c r="H133" s="246"/>
      <c r="I133" s="182"/>
      <c r="J133" s="41" t="s">
        <v>8</v>
      </c>
      <c r="K133" s="183"/>
      <c r="L133" s="184"/>
      <c r="M133" s="184"/>
      <c r="N133" s="42">
        <f t="shared" si="25"/>
        <v>0</v>
      </c>
    </row>
    <row r="134" spans="2:14" x14ac:dyDescent="0.35">
      <c r="B134" s="182"/>
      <c r="C134" s="32" t="s">
        <v>9</v>
      </c>
      <c r="D134" s="185"/>
      <c r="E134" s="159"/>
      <c r="F134" s="159"/>
      <c r="G134" s="40">
        <f t="shared" si="24"/>
        <v>0</v>
      </c>
      <c r="H134" s="246"/>
      <c r="I134" s="182"/>
      <c r="J134" s="32" t="s">
        <v>9</v>
      </c>
      <c r="K134" s="185"/>
      <c r="L134" s="159"/>
      <c r="M134" s="159"/>
      <c r="N134" s="40">
        <f t="shared" si="25"/>
        <v>0</v>
      </c>
    </row>
    <row r="135" spans="2:14" ht="15.75" customHeight="1" x14ac:dyDescent="0.35">
      <c r="B135" s="182"/>
      <c r="C135" s="32" t="s">
        <v>10</v>
      </c>
      <c r="D135" s="185"/>
      <c r="E135" s="185"/>
      <c r="F135" s="185"/>
      <c r="G135" s="40">
        <f t="shared" si="24"/>
        <v>0</v>
      </c>
      <c r="H135" s="246"/>
      <c r="I135" s="182"/>
      <c r="J135" s="32" t="s">
        <v>10</v>
      </c>
      <c r="K135" s="185"/>
      <c r="L135" s="185"/>
      <c r="M135" s="185"/>
      <c r="N135" s="40">
        <f t="shared" si="25"/>
        <v>0</v>
      </c>
    </row>
    <row r="136" spans="2:14" x14ac:dyDescent="0.35">
      <c r="B136" s="182"/>
      <c r="C136" s="33" t="s">
        <v>11</v>
      </c>
      <c r="D136" s="185"/>
      <c r="E136" s="185"/>
      <c r="F136" s="185"/>
      <c r="G136" s="40">
        <f t="shared" si="24"/>
        <v>0</v>
      </c>
      <c r="H136" s="246"/>
      <c r="I136" s="182"/>
      <c r="J136" s="33" t="s">
        <v>11</v>
      </c>
      <c r="K136" s="185"/>
      <c r="L136" s="185"/>
      <c r="M136" s="185"/>
      <c r="N136" s="40">
        <f t="shared" si="25"/>
        <v>0</v>
      </c>
    </row>
    <row r="137" spans="2:14" x14ac:dyDescent="0.35">
      <c r="B137" s="182"/>
      <c r="C137" s="32" t="s">
        <v>12</v>
      </c>
      <c r="D137" s="185"/>
      <c r="E137" s="185"/>
      <c r="F137" s="185"/>
      <c r="G137" s="40">
        <f t="shared" si="24"/>
        <v>0</v>
      </c>
      <c r="H137" s="246"/>
      <c r="I137" s="182"/>
      <c r="J137" s="32" t="s">
        <v>12</v>
      </c>
      <c r="K137" s="185"/>
      <c r="L137" s="185"/>
      <c r="M137" s="185"/>
      <c r="N137" s="40">
        <f t="shared" si="25"/>
        <v>0</v>
      </c>
    </row>
    <row r="138" spans="2:14" ht="15.75" customHeight="1" x14ac:dyDescent="0.35">
      <c r="B138" s="182"/>
      <c r="C138" s="32" t="s">
        <v>13</v>
      </c>
      <c r="D138" s="185"/>
      <c r="E138" s="185"/>
      <c r="F138" s="185"/>
      <c r="G138" s="40">
        <f t="shared" si="24"/>
        <v>0</v>
      </c>
      <c r="H138" s="246"/>
      <c r="I138" s="182"/>
      <c r="J138" s="32" t="s">
        <v>13</v>
      </c>
      <c r="K138" s="185"/>
      <c r="L138" s="185"/>
      <c r="M138" s="185"/>
      <c r="N138" s="40">
        <f t="shared" si="25"/>
        <v>0</v>
      </c>
    </row>
    <row r="139" spans="2:14" ht="31" x14ac:dyDescent="0.35">
      <c r="B139" s="182"/>
      <c r="C139" s="32" t="s">
        <v>14</v>
      </c>
      <c r="D139" s="185"/>
      <c r="E139" s="185"/>
      <c r="F139" s="185"/>
      <c r="G139" s="40">
        <f t="shared" si="24"/>
        <v>0</v>
      </c>
      <c r="H139" s="246"/>
      <c r="I139" s="182"/>
      <c r="J139" s="32" t="s">
        <v>14</v>
      </c>
      <c r="K139" s="185"/>
      <c r="L139" s="185"/>
      <c r="M139" s="185"/>
      <c r="N139" s="40">
        <f t="shared" si="25"/>
        <v>0</v>
      </c>
    </row>
    <row r="140" spans="2:14" x14ac:dyDescent="0.35">
      <c r="B140" s="182"/>
      <c r="C140" s="36" t="s">
        <v>15</v>
      </c>
      <c r="D140" s="46">
        <f>SUM(D133:D139)</f>
        <v>0</v>
      </c>
      <c r="E140" s="46">
        <f>SUM(E133:E139)</f>
        <v>0</v>
      </c>
      <c r="F140" s="46">
        <f>SUM(F133:F139)</f>
        <v>0</v>
      </c>
      <c r="G140" s="40">
        <f t="shared" si="24"/>
        <v>0</v>
      </c>
      <c r="H140" s="246"/>
      <c r="I140" s="182"/>
      <c r="J140" s="36" t="s">
        <v>15</v>
      </c>
      <c r="K140" s="46">
        <f>SUM(K133:K139)</f>
        <v>0</v>
      </c>
      <c r="L140" s="46">
        <f>SUM(L133:L139)</f>
        <v>0</v>
      </c>
      <c r="M140" s="46">
        <f>SUM(M133:M139)</f>
        <v>0</v>
      </c>
      <c r="N140" s="40">
        <f t="shared" si="25"/>
        <v>0</v>
      </c>
    </row>
    <row r="141" spans="2:14" x14ac:dyDescent="0.35">
      <c r="B141" s="182"/>
      <c r="C141" s="182"/>
      <c r="D141" s="186"/>
      <c r="E141" s="186"/>
      <c r="F141" s="186"/>
      <c r="G141" s="182"/>
      <c r="H141" s="246"/>
      <c r="I141" s="182"/>
      <c r="J141" s="182"/>
      <c r="K141" s="186"/>
      <c r="L141" s="186"/>
      <c r="M141" s="186"/>
      <c r="N141" s="182"/>
    </row>
    <row r="142" spans="2:14" x14ac:dyDescent="0.35">
      <c r="B142" s="316" t="s">
        <v>40</v>
      </c>
      <c r="C142" s="317"/>
      <c r="D142" s="317"/>
      <c r="E142" s="317"/>
      <c r="F142" s="317"/>
      <c r="G142" s="318"/>
      <c r="H142" s="246"/>
      <c r="I142" s="316" t="s">
        <v>40</v>
      </c>
      <c r="J142" s="317"/>
      <c r="K142" s="317"/>
      <c r="L142" s="317"/>
      <c r="M142" s="317"/>
      <c r="N142" s="318"/>
    </row>
    <row r="143" spans="2:14" x14ac:dyDescent="0.35">
      <c r="B143" s="182"/>
      <c r="C143" s="316" t="s">
        <v>41</v>
      </c>
      <c r="D143" s="317"/>
      <c r="E143" s="317"/>
      <c r="F143" s="317"/>
      <c r="G143" s="318"/>
      <c r="H143" s="246"/>
      <c r="I143" s="182"/>
      <c r="J143" s="316" t="s">
        <v>41</v>
      </c>
      <c r="K143" s="317"/>
      <c r="L143" s="317"/>
      <c r="M143" s="317"/>
      <c r="N143" s="318"/>
    </row>
    <row r="144" spans="2:14" ht="24" customHeight="1" thickBot="1" x14ac:dyDescent="0.4">
      <c r="B144" s="182"/>
      <c r="C144" s="43" t="s">
        <v>42</v>
      </c>
      <c r="D144" s="44">
        <f>'1) Tableau budgétaire 1'!D144</f>
        <v>0</v>
      </c>
      <c r="E144" s="44">
        <f>'1) Tableau budgétaire 1'!E144</f>
        <v>0</v>
      </c>
      <c r="F144" s="44">
        <f>'1) Tableau budgétaire 1'!F144</f>
        <v>0</v>
      </c>
      <c r="G144" s="45">
        <f>SUM(D144:F144)</f>
        <v>0</v>
      </c>
      <c r="H144" s="246"/>
      <c r="I144" s="182"/>
      <c r="J144" s="43" t="s">
        <v>42</v>
      </c>
      <c r="K144" s="44">
        <f>'1) Tableau budgétaire 1'!K144</f>
        <v>0</v>
      </c>
      <c r="L144" s="44">
        <f>'1) Tableau budgétaire 1'!L144</f>
        <v>0</v>
      </c>
      <c r="M144" s="44">
        <f>'1) Tableau budgétaire 1'!M144</f>
        <v>0</v>
      </c>
      <c r="N144" s="45">
        <f>SUM(K144:M144)</f>
        <v>0</v>
      </c>
    </row>
    <row r="145" spans="2:14" ht="24.75" customHeight="1" x14ac:dyDescent="0.35">
      <c r="B145" s="182"/>
      <c r="C145" s="41" t="s">
        <v>8</v>
      </c>
      <c r="D145" s="183"/>
      <c r="E145" s="184"/>
      <c r="F145" s="184"/>
      <c r="G145" s="42">
        <f t="shared" ref="G145:G152" si="26">SUM(D145:F145)</f>
        <v>0</v>
      </c>
      <c r="H145" s="246"/>
      <c r="I145" s="182"/>
      <c r="J145" s="41" t="s">
        <v>8</v>
      </c>
      <c r="K145" s="183"/>
      <c r="L145" s="184"/>
      <c r="M145" s="184"/>
      <c r="N145" s="42">
        <f t="shared" ref="N145:N152" si="27">SUM(K145:M145)</f>
        <v>0</v>
      </c>
    </row>
    <row r="146" spans="2:14" ht="15.75" customHeight="1" x14ac:dyDescent="0.35">
      <c r="B146" s="182"/>
      <c r="C146" s="32" t="s">
        <v>9</v>
      </c>
      <c r="D146" s="185"/>
      <c r="E146" s="159"/>
      <c r="F146" s="159"/>
      <c r="G146" s="40">
        <f t="shared" si="26"/>
        <v>0</v>
      </c>
      <c r="H146" s="246"/>
      <c r="I146" s="182"/>
      <c r="J146" s="32" t="s">
        <v>9</v>
      </c>
      <c r="K146" s="185"/>
      <c r="L146" s="159"/>
      <c r="M146" s="159"/>
      <c r="N146" s="40">
        <f t="shared" si="27"/>
        <v>0</v>
      </c>
    </row>
    <row r="147" spans="2:14" ht="15.75" customHeight="1" x14ac:dyDescent="0.35">
      <c r="B147" s="182"/>
      <c r="C147" s="32" t="s">
        <v>10</v>
      </c>
      <c r="D147" s="185"/>
      <c r="E147" s="185"/>
      <c r="F147" s="185"/>
      <c r="G147" s="40">
        <f t="shared" si="26"/>
        <v>0</v>
      </c>
      <c r="H147" s="246"/>
      <c r="I147" s="182"/>
      <c r="J147" s="32" t="s">
        <v>10</v>
      </c>
      <c r="K147" s="185"/>
      <c r="L147" s="185"/>
      <c r="M147" s="185"/>
      <c r="N147" s="40">
        <f t="shared" si="27"/>
        <v>0</v>
      </c>
    </row>
    <row r="148" spans="2:14" ht="15.75" customHeight="1" x14ac:dyDescent="0.35">
      <c r="B148" s="182"/>
      <c r="C148" s="33" t="s">
        <v>11</v>
      </c>
      <c r="D148" s="185"/>
      <c r="E148" s="185"/>
      <c r="F148" s="185"/>
      <c r="G148" s="40">
        <f t="shared" si="26"/>
        <v>0</v>
      </c>
      <c r="H148" s="246"/>
      <c r="I148" s="182"/>
      <c r="J148" s="33" t="s">
        <v>11</v>
      </c>
      <c r="K148" s="185"/>
      <c r="L148" s="185"/>
      <c r="M148" s="185"/>
      <c r="N148" s="40">
        <f t="shared" si="27"/>
        <v>0</v>
      </c>
    </row>
    <row r="149" spans="2:14" ht="15.75" customHeight="1" x14ac:dyDescent="0.35">
      <c r="B149" s="182"/>
      <c r="C149" s="32" t="s">
        <v>12</v>
      </c>
      <c r="D149" s="185"/>
      <c r="E149" s="185"/>
      <c r="F149" s="185"/>
      <c r="G149" s="40">
        <f t="shared" si="26"/>
        <v>0</v>
      </c>
      <c r="H149" s="246"/>
      <c r="I149" s="182"/>
      <c r="J149" s="32" t="s">
        <v>12</v>
      </c>
      <c r="K149" s="185"/>
      <c r="L149" s="185"/>
      <c r="M149" s="185"/>
      <c r="N149" s="40">
        <f t="shared" si="27"/>
        <v>0</v>
      </c>
    </row>
    <row r="150" spans="2:14" ht="15.75" customHeight="1" x14ac:dyDescent="0.35">
      <c r="B150" s="182"/>
      <c r="C150" s="32" t="s">
        <v>13</v>
      </c>
      <c r="D150" s="185"/>
      <c r="E150" s="185"/>
      <c r="F150" s="185"/>
      <c r="G150" s="40">
        <f t="shared" si="26"/>
        <v>0</v>
      </c>
      <c r="H150" s="246"/>
      <c r="I150" s="182"/>
      <c r="J150" s="32" t="s">
        <v>13</v>
      </c>
      <c r="K150" s="185"/>
      <c r="L150" s="185"/>
      <c r="M150" s="185"/>
      <c r="N150" s="40">
        <f t="shared" si="27"/>
        <v>0</v>
      </c>
    </row>
    <row r="151" spans="2:14" ht="15.75" customHeight="1" x14ac:dyDescent="0.35">
      <c r="B151" s="182"/>
      <c r="C151" s="32" t="s">
        <v>14</v>
      </c>
      <c r="D151" s="185"/>
      <c r="E151" s="185"/>
      <c r="F151" s="185"/>
      <c r="G151" s="40">
        <f t="shared" si="26"/>
        <v>0</v>
      </c>
      <c r="H151" s="246"/>
      <c r="I151" s="182"/>
      <c r="J151" s="32" t="s">
        <v>14</v>
      </c>
      <c r="K151" s="185"/>
      <c r="L151" s="185"/>
      <c r="M151" s="185"/>
      <c r="N151" s="40">
        <f t="shared" si="27"/>
        <v>0</v>
      </c>
    </row>
    <row r="152" spans="2:14" ht="15.75" customHeight="1" x14ac:dyDescent="0.35">
      <c r="B152" s="182"/>
      <c r="C152" s="36" t="s">
        <v>15</v>
      </c>
      <c r="D152" s="46">
        <f>SUM(D145:D151)</f>
        <v>0</v>
      </c>
      <c r="E152" s="46">
        <f>SUM(E145:E151)</f>
        <v>0</v>
      </c>
      <c r="F152" s="46">
        <f>SUM(F145:F151)</f>
        <v>0</v>
      </c>
      <c r="G152" s="40">
        <f t="shared" si="26"/>
        <v>0</v>
      </c>
      <c r="H152" s="246"/>
      <c r="I152" s="182"/>
      <c r="J152" s="36" t="s">
        <v>15</v>
      </c>
      <c r="K152" s="46">
        <f>SUM(K145:K151)</f>
        <v>0</v>
      </c>
      <c r="L152" s="46">
        <f>SUM(L145:L151)</f>
        <v>0</v>
      </c>
      <c r="M152" s="46">
        <f>SUM(M145:M151)</f>
        <v>0</v>
      </c>
      <c r="N152" s="40">
        <f t="shared" si="27"/>
        <v>0</v>
      </c>
    </row>
    <row r="153" spans="2:14" s="35" customFormat="1" ht="15.75" customHeight="1" x14ac:dyDescent="0.35">
      <c r="B153" s="186"/>
      <c r="C153" s="47"/>
      <c r="D153" s="48"/>
      <c r="E153" s="48"/>
      <c r="F153" s="48"/>
      <c r="G153" s="49"/>
      <c r="H153" s="246"/>
      <c r="I153" s="186"/>
      <c r="J153" s="47"/>
      <c r="K153" s="48"/>
      <c r="L153" s="48"/>
      <c r="M153" s="48"/>
      <c r="N153" s="49"/>
    </row>
    <row r="154" spans="2:14" ht="15.75" customHeight="1" x14ac:dyDescent="0.35">
      <c r="B154" s="182"/>
      <c r="C154" s="316" t="s">
        <v>43</v>
      </c>
      <c r="D154" s="317"/>
      <c r="E154" s="317"/>
      <c r="F154" s="317"/>
      <c r="G154" s="318"/>
      <c r="H154" s="246"/>
      <c r="I154" s="182"/>
      <c r="J154" s="316" t="s">
        <v>43</v>
      </c>
      <c r="K154" s="317"/>
      <c r="L154" s="317"/>
      <c r="M154" s="317"/>
      <c r="N154" s="318"/>
    </row>
    <row r="155" spans="2:14" ht="21" customHeight="1" thickBot="1" x14ac:dyDescent="0.4">
      <c r="B155" s="182"/>
      <c r="C155" s="43" t="s">
        <v>44</v>
      </c>
      <c r="D155" s="44">
        <f>'1) Tableau budgétaire 1'!D154</f>
        <v>0</v>
      </c>
      <c r="E155" s="44">
        <f>'1) Tableau budgétaire 1'!E154</f>
        <v>0</v>
      </c>
      <c r="F155" s="44">
        <f>'1) Tableau budgétaire 1'!F154</f>
        <v>0</v>
      </c>
      <c r="G155" s="45">
        <f t="shared" ref="G155:G163" si="28">SUM(D155:F155)</f>
        <v>0</v>
      </c>
      <c r="H155" s="246"/>
      <c r="I155" s="182"/>
      <c r="J155" s="43" t="s">
        <v>44</v>
      </c>
      <c r="K155" s="44">
        <f>'1) Tableau budgétaire 1'!K154</f>
        <v>0</v>
      </c>
      <c r="L155" s="44">
        <f>'1) Tableau budgétaire 1'!L154</f>
        <v>0</v>
      </c>
      <c r="M155" s="44">
        <f>'1) Tableau budgétaire 1'!M154</f>
        <v>0</v>
      </c>
      <c r="N155" s="45">
        <f t="shared" ref="N155:N163" si="29">SUM(K155:M155)</f>
        <v>0</v>
      </c>
    </row>
    <row r="156" spans="2:14" ht="15.75" customHeight="1" x14ac:dyDescent="0.35">
      <c r="B156" s="182"/>
      <c r="C156" s="41" t="s">
        <v>8</v>
      </c>
      <c r="D156" s="183"/>
      <c r="E156" s="184"/>
      <c r="F156" s="184"/>
      <c r="G156" s="42">
        <f t="shared" si="28"/>
        <v>0</v>
      </c>
      <c r="H156" s="246"/>
      <c r="I156" s="182"/>
      <c r="J156" s="41" t="s">
        <v>8</v>
      </c>
      <c r="K156" s="183"/>
      <c r="L156" s="184"/>
      <c r="M156" s="184"/>
      <c r="N156" s="42">
        <f t="shared" si="29"/>
        <v>0</v>
      </c>
    </row>
    <row r="157" spans="2:14" ht="15.75" customHeight="1" x14ac:dyDescent="0.35">
      <c r="B157" s="182"/>
      <c r="C157" s="32" t="s">
        <v>9</v>
      </c>
      <c r="D157" s="185"/>
      <c r="E157" s="159"/>
      <c r="F157" s="159"/>
      <c r="G157" s="40">
        <f t="shared" si="28"/>
        <v>0</v>
      </c>
      <c r="H157" s="246"/>
      <c r="I157" s="182"/>
      <c r="J157" s="32" t="s">
        <v>9</v>
      </c>
      <c r="K157" s="185"/>
      <c r="L157" s="159"/>
      <c r="M157" s="159"/>
      <c r="N157" s="40">
        <f t="shared" si="29"/>
        <v>0</v>
      </c>
    </row>
    <row r="158" spans="2:14" ht="15.75" customHeight="1" x14ac:dyDescent="0.35">
      <c r="B158" s="182"/>
      <c r="C158" s="32" t="s">
        <v>10</v>
      </c>
      <c r="D158" s="185"/>
      <c r="E158" s="185"/>
      <c r="F158" s="185"/>
      <c r="G158" s="40">
        <f t="shared" si="28"/>
        <v>0</v>
      </c>
      <c r="H158" s="246"/>
      <c r="I158" s="182"/>
      <c r="J158" s="32" t="s">
        <v>10</v>
      </c>
      <c r="K158" s="185"/>
      <c r="L158" s="185"/>
      <c r="M158" s="185"/>
      <c r="N158" s="40">
        <f t="shared" si="29"/>
        <v>0</v>
      </c>
    </row>
    <row r="159" spans="2:14" ht="15.75" customHeight="1" x14ac:dyDescent="0.35">
      <c r="B159" s="182"/>
      <c r="C159" s="33" t="s">
        <v>11</v>
      </c>
      <c r="D159" s="185"/>
      <c r="E159" s="185"/>
      <c r="F159" s="185"/>
      <c r="G159" s="40">
        <f t="shared" si="28"/>
        <v>0</v>
      </c>
      <c r="H159" s="246"/>
      <c r="I159" s="182"/>
      <c r="J159" s="33" t="s">
        <v>11</v>
      </c>
      <c r="K159" s="185"/>
      <c r="L159" s="185"/>
      <c r="M159" s="185"/>
      <c r="N159" s="40">
        <f t="shared" si="29"/>
        <v>0</v>
      </c>
    </row>
    <row r="160" spans="2:14" ht="15.75" customHeight="1" x14ac:dyDescent="0.35">
      <c r="B160" s="182"/>
      <c r="C160" s="32" t="s">
        <v>12</v>
      </c>
      <c r="D160" s="185"/>
      <c r="E160" s="185"/>
      <c r="F160" s="185"/>
      <c r="G160" s="40">
        <f t="shared" si="28"/>
        <v>0</v>
      </c>
      <c r="H160" s="246"/>
      <c r="I160" s="182"/>
      <c r="J160" s="32" t="s">
        <v>12</v>
      </c>
      <c r="K160" s="185"/>
      <c r="L160" s="185"/>
      <c r="M160" s="185"/>
      <c r="N160" s="40">
        <f t="shared" si="29"/>
        <v>0</v>
      </c>
    </row>
    <row r="161" spans="2:14" ht="15.75" customHeight="1" x14ac:dyDescent="0.35">
      <c r="B161" s="182"/>
      <c r="C161" s="32" t="s">
        <v>13</v>
      </c>
      <c r="D161" s="185"/>
      <c r="E161" s="185"/>
      <c r="F161" s="185"/>
      <c r="G161" s="40">
        <f t="shared" si="28"/>
        <v>0</v>
      </c>
      <c r="H161" s="246"/>
      <c r="I161" s="182"/>
      <c r="J161" s="32" t="s">
        <v>13</v>
      </c>
      <c r="K161" s="185"/>
      <c r="L161" s="185"/>
      <c r="M161" s="185"/>
      <c r="N161" s="40">
        <f t="shared" si="29"/>
        <v>0</v>
      </c>
    </row>
    <row r="162" spans="2:14" ht="15.75" customHeight="1" x14ac:dyDescent="0.35">
      <c r="B162" s="182"/>
      <c r="C162" s="32" t="s">
        <v>14</v>
      </c>
      <c r="D162" s="185"/>
      <c r="E162" s="185"/>
      <c r="F162" s="185"/>
      <c r="G162" s="40">
        <f t="shared" si="28"/>
        <v>0</v>
      </c>
      <c r="H162" s="246"/>
      <c r="I162" s="182"/>
      <c r="J162" s="32" t="s">
        <v>14</v>
      </c>
      <c r="K162" s="185"/>
      <c r="L162" s="185"/>
      <c r="M162" s="185"/>
      <c r="N162" s="40">
        <f t="shared" si="29"/>
        <v>0</v>
      </c>
    </row>
    <row r="163" spans="2:14" ht="15.75" customHeight="1" x14ac:dyDescent="0.35">
      <c r="C163" s="36" t="s">
        <v>15</v>
      </c>
      <c r="D163" s="46">
        <f>SUM(D156:D162)</f>
        <v>0</v>
      </c>
      <c r="E163" s="46">
        <f>SUM(E156:E162)</f>
        <v>0</v>
      </c>
      <c r="F163" s="46">
        <f>SUM(F156:F162)</f>
        <v>0</v>
      </c>
      <c r="G163" s="40">
        <f t="shared" si="28"/>
        <v>0</v>
      </c>
      <c r="H163" s="246"/>
      <c r="J163" s="36" t="s">
        <v>15</v>
      </c>
      <c r="K163" s="46">
        <f>SUM(K156:K162)</f>
        <v>0</v>
      </c>
      <c r="L163" s="46">
        <f>SUM(L156:L162)</f>
        <v>0</v>
      </c>
      <c r="M163" s="46">
        <f>SUM(M156:M162)</f>
        <v>0</v>
      </c>
      <c r="N163" s="40">
        <f t="shared" si="29"/>
        <v>0</v>
      </c>
    </row>
    <row r="164" spans="2:14" s="35" customFormat="1" ht="15.75" customHeight="1" x14ac:dyDescent="0.35">
      <c r="C164" s="47"/>
      <c r="D164" s="48"/>
      <c r="E164" s="48"/>
      <c r="F164" s="48"/>
      <c r="G164" s="49"/>
      <c r="H164" s="246"/>
      <c r="J164" s="47"/>
      <c r="K164" s="48"/>
      <c r="L164" s="48"/>
      <c r="M164" s="48"/>
      <c r="N164" s="49"/>
    </row>
    <row r="165" spans="2:14" ht="15.75" customHeight="1" x14ac:dyDescent="0.35">
      <c r="C165" s="316" t="s">
        <v>45</v>
      </c>
      <c r="D165" s="317"/>
      <c r="E165" s="317"/>
      <c r="F165" s="317"/>
      <c r="G165" s="318"/>
      <c r="H165" s="246"/>
      <c r="J165" s="316" t="s">
        <v>45</v>
      </c>
      <c r="K165" s="317"/>
      <c r="L165" s="317"/>
      <c r="M165" s="317"/>
      <c r="N165" s="318"/>
    </row>
    <row r="166" spans="2:14" ht="19.5" customHeight="1" thickBot="1" x14ac:dyDescent="0.4">
      <c r="C166" s="43" t="s">
        <v>46</v>
      </c>
      <c r="D166" s="44">
        <f>'1) Tableau budgétaire 1'!D164</f>
        <v>0</v>
      </c>
      <c r="E166" s="44">
        <f>'1) Tableau budgétaire 1'!E164</f>
        <v>0</v>
      </c>
      <c r="F166" s="44">
        <f>'1) Tableau budgétaire 1'!F164</f>
        <v>0</v>
      </c>
      <c r="G166" s="45">
        <f t="shared" ref="G166:G174" si="30">SUM(D166:F166)</f>
        <v>0</v>
      </c>
      <c r="H166" s="246"/>
      <c r="J166" s="43" t="s">
        <v>46</v>
      </c>
      <c r="K166" s="44">
        <f>'1) Tableau budgétaire 1'!K164</f>
        <v>0</v>
      </c>
      <c r="L166" s="44">
        <f>'1) Tableau budgétaire 1'!L164</f>
        <v>0</v>
      </c>
      <c r="M166" s="44">
        <f>'1) Tableau budgétaire 1'!M164</f>
        <v>0</v>
      </c>
      <c r="N166" s="45">
        <f t="shared" ref="N166:N174" si="31">SUM(K166:M166)</f>
        <v>0</v>
      </c>
    </row>
    <row r="167" spans="2:14" ht="15.75" customHeight="1" x14ac:dyDescent="0.35">
      <c r="C167" s="41" t="s">
        <v>8</v>
      </c>
      <c r="D167" s="183"/>
      <c r="E167" s="184"/>
      <c r="F167" s="184"/>
      <c r="G167" s="42">
        <f t="shared" si="30"/>
        <v>0</v>
      </c>
      <c r="H167" s="246"/>
      <c r="J167" s="41" t="s">
        <v>8</v>
      </c>
      <c r="K167" s="183"/>
      <c r="L167" s="184"/>
      <c r="M167" s="184"/>
      <c r="N167" s="42">
        <f t="shared" si="31"/>
        <v>0</v>
      </c>
    </row>
    <row r="168" spans="2:14" ht="15.75" customHeight="1" x14ac:dyDescent="0.35">
      <c r="C168" s="32" t="s">
        <v>9</v>
      </c>
      <c r="D168" s="185"/>
      <c r="E168" s="159"/>
      <c r="F168" s="159"/>
      <c r="G168" s="40">
        <f t="shared" si="30"/>
        <v>0</v>
      </c>
      <c r="H168" s="246"/>
      <c r="J168" s="32" t="s">
        <v>9</v>
      </c>
      <c r="K168" s="185"/>
      <c r="L168" s="159"/>
      <c r="M168" s="159"/>
      <c r="N168" s="40">
        <f t="shared" si="31"/>
        <v>0</v>
      </c>
    </row>
    <row r="169" spans="2:14" ht="15.75" customHeight="1" x14ac:dyDescent="0.35">
      <c r="C169" s="32" t="s">
        <v>10</v>
      </c>
      <c r="D169" s="185"/>
      <c r="E169" s="185"/>
      <c r="F169" s="185"/>
      <c r="G169" s="40">
        <f t="shared" si="30"/>
        <v>0</v>
      </c>
      <c r="H169" s="246"/>
      <c r="J169" s="32" t="s">
        <v>10</v>
      </c>
      <c r="K169" s="185"/>
      <c r="L169" s="185"/>
      <c r="M169" s="185"/>
      <c r="N169" s="40">
        <f t="shared" si="31"/>
        <v>0</v>
      </c>
    </row>
    <row r="170" spans="2:14" ht="15.75" customHeight="1" x14ac:dyDescent="0.35">
      <c r="C170" s="33" t="s">
        <v>11</v>
      </c>
      <c r="D170" s="185"/>
      <c r="E170" s="185"/>
      <c r="F170" s="185"/>
      <c r="G170" s="40">
        <f t="shared" si="30"/>
        <v>0</v>
      </c>
      <c r="H170" s="246"/>
      <c r="J170" s="33" t="s">
        <v>11</v>
      </c>
      <c r="K170" s="185"/>
      <c r="L170" s="185"/>
      <c r="M170" s="185"/>
      <c r="N170" s="40">
        <f t="shared" si="31"/>
        <v>0</v>
      </c>
    </row>
    <row r="171" spans="2:14" ht="15.75" customHeight="1" x14ac:dyDescent="0.35">
      <c r="C171" s="32" t="s">
        <v>12</v>
      </c>
      <c r="D171" s="185"/>
      <c r="E171" s="185"/>
      <c r="F171" s="185"/>
      <c r="G171" s="40">
        <f t="shared" si="30"/>
        <v>0</v>
      </c>
      <c r="H171" s="246"/>
      <c r="J171" s="32" t="s">
        <v>12</v>
      </c>
      <c r="K171" s="185"/>
      <c r="L171" s="185"/>
      <c r="M171" s="185"/>
      <c r="N171" s="40">
        <f t="shared" si="31"/>
        <v>0</v>
      </c>
    </row>
    <row r="172" spans="2:14" ht="15.75" customHeight="1" x14ac:dyDescent="0.35">
      <c r="C172" s="32" t="s">
        <v>13</v>
      </c>
      <c r="D172" s="185"/>
      <c r="E172" s="185"/>
      <c r="F172" s="185"/>
      <c r="G172" s="40">
        <f t="shared" si="30"/>
        <v>0</v>
      </c>
      <c r="H172" s="246"/>
      <c r="J172" s="32" t="s">
        <v>13</v>
      </c>
      <c r="K172" s="185"/>
      <c r="L172" s="185"/>
      <c r="M172" s="185"/>
      <c r="N172" s="40">
        <f t="shared" si="31"/>
        <v>0</v>
      </c>
    </row>
    <row r="173" spans="2:14" ht="15.75" customHeight="1" x14ac:dyDescent="0.35">
      <c r="C173" s="32" t="s">
        <v>14</v>
      </c>
      <c r="D173" s="185"/>
      <c r="E173" s="185"/>
      <c r="F173" s="185"/>
      <c r="G173" s="40">
        <f t="shared" si="30"/>
        <v>0</v>
      </c>
      <c r="H173" s="246"/>
      <c r="J173" s="32" t="s">
        <v>14</v>
      </c>
      <c r="K173" s="185"/>
      <c r="L173" s="185"/>
      <c r="M173" s="185"/>
      <c r="N173" s="40">
        <f t="shared" si="31"/>
        <v>0</v>
      </c>
    </row>
    <row r="174" spans="2:14" ht="15.75" customHeight="1" x14ac:dyDescent="0.35">
      <c r="C174" s="36" t="s">
        <v>15</v>
      </c>
      <c r="D174" s="46">
        <f>SUM(D167:D173)</f>
        <v>0</v>
      </c>
      <c r="E174" s="46">
        <f>SUM(E167:E173)</f>
        <v>0</v>
      </c>
      <c r="F174" s="46">
        <f>SUM(F167:F173)</f>
        <v>0</v>
      </c>
      <c r="G174" s="40">
        <f t="shared" si="30"/>
        <v>0</v>
      </c>
      <c r="H174" s="246"/>
      <c r="J174" s="36" t="s">
        <v>15</v>
      </c>
      <c r="K174" s="46">
        <f>SUM(K167:K173)</f>
        <v>0</v>
      </c>
      <c r="L174" s="46">
        <f>SUM(L167:L173)</f>
        <v>0</v>
      </c>
      <c r="M174" s="46">
        <f>SUM(M167:M173)</f>
        <v>0</v>
      </c>
      <c r="N174" s="40">
        <f t="shared" si="31"/>
        <v>0</v>
      </c>
    </row>
    <row r="175" spans="2:14" s="35" customFormat="1" ht="15.75" customHeight="1" x14ac:dyDescent="0.35">
      <c r="C175" s="47"/>
      <c r="D175" s="48"/>
      <c r="E175" s="48"/>
      <c r="F175" s="48"/>
      <c r="G175" s="49"/>
      <c r="H175" s="246"/>
      <c r="J175" s="47"/>
      <c r="K175" s="48"/>
      <c r="L175" s="48"/>
      <c r="M175" s="48"/>
      <c r="N175" s="49"/>
    </row>
    <row r="176" spans="2:14" ht="15.75" customHeight="1" x14ac:dyDescent="0.35">
      <c r="C176" s="316" t="s">
        <v>47</v>
      </c>
      <c r="D176" s="317"/>
      <c r="E176" s="317"/>
      <c r="F176" s="317"/>
      <c r="G176" s="318"/>
      <c r="H176" s="246"/>
      <c r="J176" s="316" t="s">
        <v>47</v>
      </c>
      <c r="K176" s="317"/>
      <c r="L176" s="317"/>
      <c r="M176" s="317"/>
      <c r="N176" s="318"/>
    </row>
    <row r="177" spans="3:14" ht="22.5" customHeight="1" thickBot="1" x14ac:dyDescent="0.4">
      <c r="C177" s="43" t="s">
        <v>48</v>
      </c>
      <c r="D177" s="44">
        <f>'1) Tableau budgétaire 1'!D174</f>
        <v>0</v>
      </c>
      <c r="E177" s="44">
        <f>'1) Tableau budgétaire 1'!E174</f>
        <v>0</v>
      </c>
      <c r="F177" s="44">
        <f>'1) Tableau budgétaire 1'!F174</f>
        <v>0</v>
      </c>
      <c r="G177" s="45">
        <f t="shared" ref="G177:G185" si="32">SUM(D177:F177)</f>
        <v>0</v>
      </c>
      <c r="H177" s="246"/>
      <c r="J177" s="43" t="s">
        <v>48</v>
      </c>
      <c r="K177" s="44">
        <f>'1) Tableau budgétaire 1'!K174</f>
        <v>0</v>
      </c>
      <c r="L177" s="44">
        <f>'1) Tableau budgétaire 1'!L174</f>
        <v>0</v>
      </c>
      <c r="M177" s="44">
        <f>'1) Tableau budgétaire 1'!M174</f>
        <v>0</v>
      </c>
      <c r="N177" s="45">
        <f t="shared" ref="N177:N185" si="33">SUM(K177:M177)</f>
        <v>0</v>
      </c>
    </row>
    <row r="178" spans="3:14" ht="15.75" customHeight="1" x14ac:dyDescent="0.35">
      <c r="C178" s="41" t="s">
        <v>8</v>
      </c>
      <c r="D178" s="183"/>
      <c r="E178" s="184"/>
      <c r="F178" s="184"/>
      <c r="G178" s="42">
        <f t="shared" si="32"/>
        <v>0</v>
      </c>
      <c r="H178" s="246"/>
      <c r="J178" s="41" t="s">
        <v>8</v>
      </c>
      <c r="K178" s="183"/>
      <c r="L178" s="184"/>
      <c r="M178" s="184"/>
      <c r="N178" s="42">
        <f t="shared" si="33"/>
        <v>0</v>
      </c>
    </row>
    <row r="179" spans="3:14" ht="15.75" customHeight="1" x14ac:dyDescent="0.35">
      <c r="C179" s="32" t="s">
        <v>9</v>
      </c>
      <c r="D179" s="185"/>
      <c r="E179" s="159"/>
      <c r="F179" s="159"/>
      <c r="G179" s="40">
        <f t="shared" si="32"/>
        <v>0</v>
      </c>
      <c r="H179" s="246"/>
      <c r="J179" s="32" t="s">
        <v>9</v>
      </c>
      <c r="K179" s="185"/>
      <c r="L179" s="159"/>
      <c r="M179" s="159"/>
      <c r="N179" s="40">
        <f t="shared" si="33"/>
        <v>0</v>
      </c>
    </row>
    <row r="180" spans="3:14" ht="15.75" customHeight="1" x14ac:dyDescent="0.35">
      <c r="C180" s="32" t="s">
        <v>10</v>
      </c>
      <c r="D180" s="185"/>
      <c r="E180" s="185"/>
      <c r="F180" s="185"/>
      <c r="G180" s="40">
        <f t="shared" si="32"/>
        <v>0</v>
      </c>
      <c r="H180" s="246"/>
      <c r="J180" s="32" t="s">
        <v>10</v>
      </c>
      <c r="K180" s="185"/>
      <c r="L180" s="185"/>
      <c r="M180" s="185"/>
      <c r="N180" s="40">
        <f t="shared" si="33"/>
        <v>0</v>
      </c>
    </row>
    <row r="181" spans="3:14" ht="15.75" customHeight="1" x14ac:dyDescent="0.35">
      <c r="C181" s="33" t="s">
        <v>11</v>
      </c>
      <c r="D181" s="185"/>
      <c r="E181" s="185"/>
      <c r="F181" s="185"/>
      <c r="G181" s="40">
        <f t="shared" si="32"/>
        <v>0</v>
      </c>
      <c r="H181" s="246"/>
      <c r="J181" s="33" t="s">
        <v>11</v>
      </c>
      <c r="K181" s="185"/>
      <c r="L181" s="185"/>
      <c r="M181" s="185"/>
      <c r="N181" s="40">
        <f t="shared" si="33"/>
        <v>0</v>
      </c>
    </row>
    <row r="182" spans="3:14" ht="15.75" customHeight="1" x14ac:dyDescent="0.35">
      <c r="C182" s="32" t="s">
        <v>12</v>
      </c>
      <c r="D182" s="185"/>
      <c r="E182" s="185"/>
      <c r="F182" s="185"/>
      <c r="G182" s="40">
        <f t="shared" si="32"/>
        <v>0</v>
      </c>
      <c r="H182" s="246"/>
      <c r="J182" s="32" t="s">
        <v>12</v>
      </c>
      <c r="K182" s="185"/>
      <c r="L182" s="185"/>
      <c r="M182" s="185"/>
      <c r="N182" s="40">
        <f t="shared" si="33"/>
        <v>0</v>
      </c>
    </row>
    <row r="183" spans="3:14" ht="15.75" customHeight="1" x14ac:dyDescent="0.35">
      <c r="C183" s="32" t="s">
        <v>13</v>
      </c>
      <c r="D183" s="185"/>
      <c r="E183" s="185"/>
      <c r="F183" s="185"/>
      <c r="G183" s="40">
        <f t="shared" si="32"/>
        <v>0</v>
      </c>
      <c r="H183" s="246"/>
      <c r="J183" s="32" t="s">
        <v>13</v>
      </c>
      <c r="K183" s="185"/>
      <c r="L183" s="185"/>
      <c r="M183" s="185"/>
      <c r="N183" s="40">
        <f t="shared" si="33"/>
        <v>0</v>
      </c>
    </row>
    <row r="184" spans="3:14" ht="15.75" customHeight="1" x14ac:dyDescent="0.35">
      <c r="C184" s="32" t="s">
        <v>14</v>
      </c>
      <c r="D184" s="185"/>
      <c r="E184" s="185"/>
      <c r="F184" s="185"/>
      <c r="G184" s="40">
        <f t="shared" si="32"/>
        <v>0</v>
      </c>
      <c r="H184" s="246"/>
      <c r="J184" s="32" t="s">
        <v>14</v>
      </c>
      <c r="K184" s="185"/>
      <c r="L184" s="185"/>
      <c r="M184" s="185"/>
      <c r="N184" s="40">
        <f t="shared" si="33"/>
        <v>0</v>
      </c>
    </row>
    <row r="185" spans="3:14" ht="15.75" customHeight="1" x14ac:dyDescent="0.35">
      <c r="C185" s="36" t="s">
        <v>15</v>
      </c>
      <c r="D185" s="46">
        <f>SUM(D178:D184)</f>
        <v>0</v>
      </c>
      <c r="E185" s="46">
        <f>SUM(E178:E184)</f>
        <v>0</v>
      </c>
      <c r="F185" s="46">
        <f>SUM(F178:F184)</f>
        <v>0</v>
      </c>
      <c r="G185" s="40">
        <f t="shared" si="32"/>
        <v>0</v>
      </c>
      <c r="H185" s="246"/>
      <c r="J185" s="36" t="s">
        <v>15</v>
      </c>
      <c r="K185" s="46">
        <f>SUM(K178:K184)</f>
        <v>0</v>
      </c>
      <c r="L185" s="46">
        <f>SUM(L178:L184)</f>
        <v>0</v>
      </c>
      <c r="M185" s="46">
        <f>SUM(M178:M184)</f>
        <v>0</v>
      </c>
      <c r="N185" s="40">
        <f t="shared" si="33"/>
        <v>0</v>
      </c>
    </row>
    <row r="186" spans="3:14" ht="15.75" customHeight="1" x14ac:dyDescent="0.35">
      <c r="C186" s="182"/>
      <c r="D186" s="186"/>
      <c r="E186" s="186"/>
      <c r="F186" s="186"/>
      <c r="G186" s="182"/>
      <c r="H186" s="246"/>
      <c r="J186" s="182"/>
      <c r="K186" s="186"/>
      <c r="L186" s="186"/>
      <c r="M186" s="186"/>
      <c r="N186" s="182"/>
    </row>
    <row r="187" spans="3:14" ht="15.75" customHeight="1" x14ac:dyDescent="0.35">
      <c r="C187" s="316" t="s">
        <v>49</v>
      </c>
      <c r="D187" s="317"/>
      <c r="E187" s="317"/>
      <c r="F187" s="317"/>
      <c r="G187" s="318"/>
      <c r="H187" s="246"/>
      <c r="J187" s="316" t="s">
        <v>49</v>
      </c>
      <c r="K187" s="317"/>
      <c r="L187" s="317"/>
      <c r="M187" s="317"/>
      <c r="N187" s="318"/>
    </row>
    <row r="188" spans="3:14" ht="36" customHeight="1" thickBot="1" x14ac:dyDescent="0.4">
      <c r="C188" s="43" t="s">
        <v>50</v>
      </c>
      <c r="D188" s="44">
        <f>'1) Tableau budgétaire 1'!D181</f>
        <v>649509.35</v>
      </c>
      <c r="E188" s="44">
        <f>'1) Tableau budgétaire 1'!E181</f>
        <v>276822.43</v>
      </c>
      <c r="F188" s="44">
        <f>'1) Tableau budgétaire 1'!F181</f>
        <v>215000</v>
      </c>
      <c r="G188" s="45">
        <f t="shared" ref="G188:G196" si="34">SUM(D188:F188)</f>
        <v>1141331.78</v>
      </c>
      <c r="H188" s="246"/>
      <c r="J188" s="43" t="s">
        <v>50</v>
      </c>
      <c r="K188" s="44">
        <f>K189+K190+K191+K192+K193+K195</f>
        <v>649509.35</v>
      </c>
      <c r="L188" s="44">
        <f>L189+L191+L193+L194+L195</f>
        <v>276822.43</v>
      </c>
      <c r="M188" s="44">
        <f>M189+M190+M191+M193+M195</f>
        <v>215000</v>
      </c>
      <c r="N188" s="45">
        <f t="shared" ref="N188:N196" si="35">SUM(K188:M188)</f>
        <v>1141331.78</v>
      </c>
    </row>
    <row r="189" spans="3:14" ht="15.75" customHeight="1" x14ac:dyDescent="0.35">
      <c r="C189" s="41" t="s">
        <v>8</v>
      </c>
      <c r="D189" s="183">
        <v>230000</v>
      </c>
      <c r="E189" s="184">
        <v>150000</v>
      </c>
      <c r="F189" s="184">
        <v>105000</v>
      </c>
      <c r="G189" s="42">
        <f t="shared" si="34"/>
        <v>485000</v>
      </c>
      <c r="H189" s="246"/>
      <c r="J189" s="41" t="s">
        <v>8</v>
      </c>
      <c r="K189" s="183">
        <v>230000</v>
      </c>
      <c r="L189" s="283">
        <f>'1) Tableau budgétaire 1'!P177</f>
        <v>215000</v>
      </c>
      <c r="M189" s="184">
        <v>105000</v>
      </c>
      <c r="N189" s="286">
        <f t="shared" si="35"/>
        <v>550000</v>
      </c>
    </row>
    <row r="190" spans="3:14" ht="15.75" customHeight="1" x14ac:dyDescent="0.35">
      <c r="C190" s="32" t="s">
        <v>9</v>
      </c>
      <c r="D190" s="185">
        <v>119509.35</v>
      </c>
      <c r="E190" s="159"/>
      <c r="F190" s="159">
        <v>18000</v>
      </c>
      <c r="G190" s="40">
        <f t="shared" si="34"/>
        <v>137509.35</v>
      </c>
      <c r="H190" s="246"/>
      <c r="J190" s="32" t="s">
        <v>9</v>
      </c>
      <c r="K190" s="185">
        <v>119509.35</v>
      </c>
      <c r="L190" s="159"/>
      <c r="M190" s="159">
        <v>18000</v>
      </c>
      <c r="N190" s="40">
        <f t="shared" si="35"/>
        <v>137509.35</v>
      </c>
    </row>
    <row r="191" spans="3:14" ht="15.75" customHeight="1" x14ac:dyDescent="0.35">
      <c r="C191" s="32" t="s">
        <v>10</v>
      </c>
      <c r="D191" s="185">
        <v>125000</v>
      </c>
      <c r="E191" s="185">
        <v>50000</v>
      </c>
      <c r="F191" s="185">
        <v>40000</v>
      </c>
      <c r="G191" s="40">
        <f t="shared" si="34"/>
        <v>215000</v>
      </c>
      <c r="H191" s="246"/>
      <c r="J191" s="32" t="s">
        <v>10</v>
      </c>
      <c r="K191" s="266">
        <v>125000</v>
      </c>
      <c r="L191" s="264"/>
      <c r="M191" s="185">
        <v>40000</v>
      </c>
      <c r="N191" s="267">
        <f t="shared" si="35"/>
        <v>165000</v>
      </c>
    </row>
    <row r="192" spans="3:14" ht="15.75" customHeight="1" x14ac:dyDescent="0.35">
      <c r="C192" s="33" t="s">
        <v>11</v>
      </c>
      <c r="D192" s="185">
        <v>80000</v>
      </c>
      <c r="E192" s="185"/>
      <c r="F192" s="185">
        <v>0</v>
      </c>
      <c r="G192" s="40">
        <f t="shared" si="34"/>
        <v>80000</v>
      </c>
      <c r="H192" s="246"/>
      <c r="J192" s="33" t="s">
        <v>11</v>
      </c>
      <c r="K192" s="265">
        <v>134000</v>
      </c>
      <c r="L192" s="264"/>
      <c r="M192" s="185">
        <v>0</v>
      </c>
      <c r="N192" s="267">
        <f t="shared" si="35"/>
        <v>134000</v>
      </c>
    </row>
    <row r="193" spans="3:14" ht="15.75" customHeight="1" x14ac:dyDescent="0.35">
      <c r="C193" s="32" t="s">
        <v>12</v>
      </c>
      <c r="D193" s="185">
        <v>35000</v>
      </c>
      <c r="E193" s="185">
        <v>35000</v>
      </c>
      <c r="F193" s="185">
        <v>32000</v>
      </c>
      <c r="G193" s="40">
        <f t="shared" si="34"/>
        <v>102000</v>
      </c>
      <c r="H193" s="246"/>
      <c r="J193" s="32" t="s">
        <v>12</v>
      </c>
      <c r="K193" s="264"/>
      <c r="L193" s="265">
        <v>20000</v>
      </c>
      <c r="M193" s="185">
        <v>32000</v>
      </c>
      <c r="N193" s="267">
        <f t="shared" si="35"/>
        <v>52000</v>
      </c>
    </row>
    <row r="194" spans="3:14" ht="15.75" customHeight="1" x14ac:dyDescent="0.35">
      <c r="C194" s="32" t="s">
        <v>13</v>
      </c>
      <c r="D194" s="185"/>
      <c r="E194" s="185">
        <v>6500</v>
      </c>
      <c r="F194" s="185">
        <v>0</v>
      </c>
      <c r="G194" s="40">
        <f t="shared" si="34"/>
        <v>6500</v>
      </c>
      <c r="H194" s="246"/>
      <c r="J194" s="32" t="s">
        <v>13</v>
      </c>
      <c r="K194" s="264"/>
      <c r="L194" s="266">
        <v>6500</v>
      </c>
      <c r="M194" s="185">
        <v>0</v>
      </c>
      <c r="N194" s="40">
        <f t="shared" si="35"/>
        <v>6500</v>
      </c>
    </row>
    <row r="195" spans="3:14" ht="15.75" customHeight="1" x14ac:dyDescent="0.35">
      <c r="C195" s="32" t="s">
        <v>14</v>
      </c>
      <c r="D195" s="185">
        <v>60000</v>
      </c>
      <c r="E195" s="185">
        <v>35322.43</v>
      </c>
      <c r="F195" s="185">
        <v>20000</v>
      </c>
      <c r="G195" s="40">
        <f t="shared" si="34"/>
        <v>115322.43</v>
      </c>
      <c r="H195" s="246"/>
      <c r="J195" s="32" t="s">
        <v>14</v>
      </c>
      <c r="K195" s="265">
        <v>41000</v>
      </c>
      <c r="L195" s="266">
        <v>35322.43</v>
      </c>
      <c r="M195" s="185">
        <v>20000</v>
      </c>
      <c r="N195" s="267">
        <f t="shared" si="35"/>
        <v>96322.43</v>
      </c>
    </row>
    <row r="196" spans="3:14" ht="15.75" customHeight="1" x14ac:dyDescent="0.35">
      <c r="C196" s="36" t="s">
        <v>15</v>
      </c>
      <c r="D196" s="46">
        <f>SUM(D189:D195)</f>
        <v>649509.35</v>
      </c>
      <c r="E196" s="46">
        <f>SUM(E189:E195)</f>
        <v>276822.43</v>
      </c>
      <c r="F196" s="46">
        <f>SUM(F189:F195)</f>
        <v>215000</v>
      </c>
      <c r="G196" s="40">
        <f t="shared" si="34"/>
        <v>1141331.78</v>
      </c>
      <c r="H196" s="246"/>
      <c r="J196" s="36" t="s">
        <v>15</v>
      </c>
      <c r="K196" s="46">
        <f>SUM(K189:K195)</f>
        <v>649509.35</v>
      </c>
      <c r="L196" s="46">
        <f>SUM(L189:L195)</f>
        <v>276822.43</v>
      </c>
      <c r="M196" s="46">
        <f>SUM(M189:M195)</f>
        <v>215000</v>
      </c>
      <c r="N196" s="40">
        <f t="shared" si="35"/>
        <v>1141331.78</v>
      </c>
    </row>
    <row r="197" spans="3:14" ht="15.75" customHeight="1" thickBot="1" x14ac:dyDescent="0.4">
      <c r="C197" s="182"/>
      <c r="D197" s="186"/>
      <c r="E197" s="186"/>
      <c r="F197" s="186"/>
      <c r="G197" s="182"/>
      <c r="H197" s="246"/>
      <c r="J197" s="182"/>
      <c r="K197" s="186"/>
      <c r="L197" s="186"/>
      <c r="M197" s="186"/>
      <c r="N197" s="182"/>
    </row>
    <row r="198" spans="3:14" ht="19.5" customHeight="1" thickBot="1" x14ac:dyDescent="0.4">
      <c r="C198" s="319" t="s">
        <v>51</v>
      </c>
      <c r="D198" s="320"/>
      <c r="E198" s="320"/>
      <c r="F198" s="320"/>
      <c r="G198" s="321"/>
      <c r="H198" s="246"/>
      <c r="J198" s="319" t="s">
        <v>51</v>
      </c>
      <c r="K198" s="320"/>
      <c r="L198" s="320"/>
      <c r="M198" s="320"/>
      <c r="N198" s="321"/>
    </row>
    <row r="199" spans="3:14" ht="51.75" customHeight="1" x14ac:dyDescent="0.35">
      <c r="C199" s="53"/>
      <c r="D199" s="145" t="str">
        <f>'1) Tableau budgétaire 1'!D7</f>
        <v>PNUD (budget en USD)</v>
      </c>
      <c r="E199" s="145" t="str">
        <f>'1) Tableau budgétaire 1'!E7</f>
        <v xml:space="preserve"> OIM (budget en USD)</v>
      </c>
      <c r="F199" s="145" t="str">
        <f>'1) Tableau budgétaire 1'!F7</f>
        <v>UNICEF (budget en USD)</v>
      </c>
      <c r="G199" s="140" t="s">
        <v>51</v>
      </c>
      <c r="H199" s="246"/>
      <c r="J199" s="53"/>
      <c r="K199" s="272" t="s">
        <v>591</v>
      </c>
      <c r="L199" s="273" t="s">
        <v>635</v>
      </c>
      <c r="M199" s="273" t="s">
        <v>593</v>
      </c>
      <c r="N199" s="274" t="s">
        <v>51</v>
      </c>
    </row>
    <row r="200" spans="3:14" ht="19.5" customHeight="1" x14ac:dyDescent="0.35">
      <c r="C200" s="279" t="s">
        <v>8</v>
      </c>
      <c r="D200" s="190">
        <f t="shared" ref="D200:F206" si="36">SUM(D178,D167,D156,D145,D133,D122,D111,D100,D88,D77,D66,D55,D43,D32,D21,D10,D189)</f>
        <v>230000</v>
      </c>
      <c r="E200" s="190">
        <f t="shared" si="36"/>
        <v>150000</v>
      </c>
      <c r="F200" s="190">
        <f t="shared" si="36"/>
        <v>105000</v>
      </c>
      <c r="G200" s="51">
        <f t="shared" ref="G200:G207" si="37">SUM(D200:F200)</f>
        <v>485000</v>
      </c>
      <c r="H200" s="246"/>
      <c r="J200" s="279" t="s">
        <v>8</v>
      </c>
      <c r="K200" s="287">
        <f t="shared" ref="K200:M200" si="38">SUM(K178,K167,K156,K145,K133,K122,K111,K100,K88,K77,K66,K55,K43,K32,K21,K10,K189)</f>
        <v>364000</v>
      </c>
      <c r="L200" s="288">
        <f t="shared" si="38"/>
        <v>215000</v>
      </c>
      <c r="M200" s="190">
        <f t="shared" si="38"/>
        <v>105000</v>
      </c>
      <c r="N200" s="289">
        <f t="shared" ref="N200:N207" si="39">SUM(K200:M200)</f>
        <v>684000</v>
      </c>
    </row>
    <row r="201" spans="3:14" ht="34.5" customHeight="1" x14ac:dyDescent="0.35">
      <c r="C201" s="102" t="s">
        <v>9</v>
      </c>
      <c r="D201" s="191">
        <f t="shared" si="36"/>
        <v>384509.35</v>
      </c>
      <c r="E201" s="191">
        <f t="shared" si="36"/>
        <v>125000</v>
      </c>
      <c r="F201" s="191">
        <f t="shared" si="36"/>
        <v>92065.42</v>
      </c>
      <c r="G201" s="52">
        <f t="shared" si="37"/>
        <v>601574.77</v>
      </c>
      <c r="H201" s="246"/>
      <c r="J201" s="268" t="s">
        <v>9</v>
      </c>
      <c r="K201" s="275">
        <f t="shared" ref="K201:M201" si="40">SUM(K179,K168,K157,K146,K134,K123,K112,K101,K89,K78,K67,K56,K44,K33,K22,K11,K190)</f>
        <v>384509.35</v>
      </c>
      <c r="L201" s="191">
        <f t="shared" si="40"/>
        <v>125000</v>
      </c>
      <c r="M201" s="191">
        <f t="shared" si="40"/>
        <v>92065.42</v>
      </c>
      <c r="N201" s="52">
        <f t="shared" si="39"/>
        <v>601574.77</v>
      </c>
    </row>
    <row r="202" spans="3:14" ht="48" customHeight="1" x14ac:dyDescent="0.35">
      <c r="C202" s="102" t="s">
        <v>10</v>
      </c>
      <c r="D202" s="191">
        <f t="shared" si="36"/>
        <v>569000</v>
      </c>
      <c r="E202" s="191">
        <f t="shared" si="36"/>
        <v>278000</v>
      </c>
      <c r="F202" s="191">
        <f t="shared" si="36"/>
        <v>110000</v>
      </c>
      <c r="G202" s="52">
        <f t="shared" si="37"/>
        <v>957000</v>
      </c>
      <c r="H202" s="246"/>
      <c r="J202" s="268" t="s">
        <v>10</v>
      </c>
      <c r="K202" s="290">
        <f t="shared" ref="K202:M202" si="41">SUM(K180,K169,K158,K147,K135,K124,K113,K102,K90,K79,K68,K57,K45,K34,K23,K12,K191)</f>
        <v>435000</v>
      </c>
      <c r="L202" s="291">
        <f t="shared" si="41"/>
        <v>228000</v>
      </c>
      <c r="M202" s="191">
        <f t="shared" si="41"/>
        <v>110000</v>
      </c>
      <c r="N202" s="289">
        <f t="shared" si="39"/>
        <v>773000</v>
      </c>
    </row>
    <row r="203" spans="3:14" ht="33" customHeight="1" x14ac:dyDescent="0.35">
      <c r="C203" s="103" t="s">
        <v>11</v>
      </c>
      <c r="D203" s="191">
        <f t="shared" si="36"/>
        <v>255000</v>
      </c>
      <c r="E203" s="191">
        <f t="shared" si="36"/>
        <v>200000</v>
      </c>
      <c r="F203" s="191">
        <f t="shared" si="36"/>
        <v>0</v>
      </c>
      <c r="G203" s="52">
        <f t="shared" si="37"/>
        <v>455000</v>
      </c>
      <c r="H203" s="246"/>
      <c r="J203" s="269" t="s">
        <v>11</v>
      </c>
      <c r="K203" s="290">
        <f t="shared" ref="K203:M203" si="42">SUM(K181,K170,K159,K148,K136,K125,K114,K103,K91,K80,K69,K58,K46,K35,K24,K13,K192)</f>
        <v>309000</v>
      </c>
      <c r="L203" s="291">
        <f t="shared" si="42"/>
        <v>245000</v>
      </c>
      <c r="M203" s="191">
        <f t="shared" si="42"/>
        <v>0</v>
      </c>
      <c r="N203" s="289">
        <f t="shared" si="39"/>
        <v>554000</v>
      </c>
    </row>
    <row r="204" spans="3:14" ht="21" customHeight="1" x14ac:dyDescent="0.35">
      <c r="C204" s="102" t="s">
        <v>12</v>
      </c>
      <c r="D204" s="191">
        <f t="shared" si="36"/>
        <v>245000</v>
      </c>
      <c r="E204" s="191">
        <f t="shared" si="36"/>
        <v>170000</v>
      </c>
      <c r="F204" s="191">
        <f t="shared" si="36"/>
        <v>32000</v>
      </c>
      <c r="G204" s="52">
        <f t="shared" si="37"/>
        <v>447000</v>
      </c>
      <c r="H204" s="248"/>
      <c r="J204" s="268" t="s">
        <v>12</v>
      </c>
      <c r="K204" s="290">
        <f t="shared" ref="K204:M204" si="43">SUM(K182,K171,K160,K149,K137,K126,K115,K104,K92,K81,K70,K59,K47,K36,K25,K14,K193)</f>
        <v>210000</v>
      </c>
      <c r="L204" s="291">
        <f t="shared" si="43"/>
        <v>155000</v>
      </c>
      <c r="M204" s="191">
        <f t="shared" si="43"/>
        <v>32000</v>
      </c>
      <c r="N204" s="289">
        <f t="shared" si="39"/>
        <v>397000</v>
      </c>
    </row>
    <row r="205" spans="3:14" ht="39.75" customHeight="1" x14ac:dyDescent="0.35">
      <c r="C205" s="102" t="s">
        <v>13</v>
      </c>
      <c r="D205" s="191">
        <f t="shared" si="36"/>
        <v>290000</v>
      </c>
      <c r="E205" s="191">
        <f t="shared" si="36"/>
        <v>181500</v>
      </c>
      <c r="F205" s="191">
        <f t="shared" si="36"/>
        <v>396000</v>
      </c>
      <c r="G205" s="52">
        <f t="shared" si="37"/>
        <v>867500</v>
      </c>
      <c r="H205" s="248"/>
      <c r="J205" s="268" t="s">
        <v>13</v>
      </c>
      <c r="K205" s="275">
        <f t="shared" ref="K205:M205" si="44">SUM(K183,K172,K161,K150,K138,K127,K116,K105,K93,K82,K71,K60,K48,K37,K26,K15,K194)</f>
        <v>290000</v>
      </c>
      <c r="L205" s="291">
        <f t="shared" si="44"/>
        <v>136500</v>
      </c>
      <c r="M205" s="191">
        <f t="shared" si="44"/>
        <v>396000</v>
      </c>
      <c r="N205" s="289">
        <f t="shared" si="39"/>
        <v>822500</v>
      </c>
    </row>
    <row r="206" spans="3:14" ht="39.75" customHeight="1" x14ac:dyDescent="0.35">
      <c r="C206" s="102" t="s">
        <v>14</v>
      </c>
      <c r="D206" s="190">
        <f t="shared" si="36"/>
        <v>743500</v>
      </c>
      <c r="E206" s="190">
        <f t="shared" si="36"/>
        <v>403612.14999999997</v>
      </c>
      <c r="F206" s="190">
        <f t="shared" si="36"/>
        <v>180000</v>
      </c>
      <c r="G206" s="52">
        <f t="shared" si="37"/>
        <v>1327112.1499999999</v>
      </c>
      <c r="H206" s="248"/>
      <c r="J206" s="268" t="s">
        <v>14</v>
      </c>
      <c r="K206" s="292">
        <f t="shared" ref="K206:M206" si="45">SUM(K184,K173,K162,K151,K139,K128,K117,K106,K94,K83,K72,K61,K49,K38,K27,K16,K195)</f>
        <v>724500</v>
      </c>
      <c r="L206" s="190">
        <f t="shared" si="45"/>
        <v>403612.14999999997</v>
      </c>
      <c r="M206" s="190">
        <f t="shared" si="45"/>
        <v>180000</v>
      </c>
      <c r="N206" s="289">
        <f t="shared" si="39"/>
        <v>1308112.1499999999</v>
      </c>
    </row>
    <row r="207" spans="3:14" ht="22.5" customHeight="1" x14ac:dyDescent="0.35">
      <c r="C207" s="127" t="s">
        <v>52</v>
      </c>
      <c r="D207" s="192">
        <f>SUM(D200:D206)</f>
        <v>2717009.35</v>
      </c>
      <c r="E207" s="192">
        <f>SUM(E200:E206)</f>
        <v>1508112.15</v>
      </c>
      <c r="F207" s="192">
        <f>SUM(F200:F206)</f>
        <v>915065.41999999993</v>
      </c>
      <c r="G207" s="193">
        <f t="shared" si="37"/>
        <v>5140186.92</v>
      </c>
      <c r="H207" s="248"/>
      <c r="J207" s="270" t="s">
        <v>52</v>
      </c>
      <c r="K207" s="276">
        <f>SUM(K200:K206)</f>
        <v>2717009.35</v>
      </c>
      <c r="L207" s="192">
        <f>SUM(L200:L206)</f>
        <v>1508112.15</v>
      </c>
      <c r="M207" s="192">
        <f>SUM(M200:M206)</f>
        <v>915065.41999999993</v>
      </c>
      <c r="N207" s="193">
        <f t="shared" si="39"/>
        <v>5140186.92</v>
      </c>
    </row>
    <row r="208" spans="3:14" ht="26.25" customHeight="1" thickBot="1" x14ac:dyDescent="0.4">
      <c r="C208" s="127" t="s">
        <v>53</v>
      </c>
      <c r="D208" s="194">
        <f>D207*0.07</f>
        <v>190190.65450000003</v>
      </c>
      <c r="E208" s="194">
        <f t="shared" ref="E208:G208" si="46">E207*0.07</f>
        <v>105567.8505</v>
      </c>
      <c r="F208" s="194">
        <f t="shared" si="46"/>
        <v>64054.579400000002</v>
      </c>
      <c r="G208" s="195">
        <f t="shared" si="46"/>
        <v>359813.08440000005</v>
      </c>
      <c r="H208" s="249"/>
      <c r="J208" s="270" t="s">
        <v>53</v>
      </c>
      <c r="K208" s="277">
        <f>K207*0.07</f>
        <v>190190.65450000003</v>
      </c>
      <c r="L208" s="194">
        <f t="shared" ref="L208:N208" si="47">L207*0.07</f>
        <v>105567.8505</v>
      </c>
      <c r="M208" s="194">
        <f t="shared" si="47"/>
        <v>64054.579400000002</v>
      </c>
      <c r="N208" s="195">
        <f t="shared" si="47"/>
        <v>359813.08440000005</v>
      </c>
    </row>
    <row r="209" spans="3:14" ht="23.25" customHeight="1" thickBot="1" x14ac:dyDescent="0.4">
      <c r="C209" s="93" t="s">
        <v>54</v>
      </c>
      <c r="D209" s="94">
        <f>SUM(D207:D208)</f>
        <v>2907200.0045000003</v>
      </c>
      <c r="E209" s="94">
        <f t="shared" ref="E209:G209" si="48">SUM(E207:E208)</f>
        <v>1613680.0004999998</v>
      </c>
      <c r="F209" s="94">
        <f t="shared" si="48"/>
        <v>979119.99939999997</v>
      </c>
      <c r="G209" s="54">
        <f t="shared" si="48"/>
        <v>5500000.0044</v>
      </c>
      <c r="H209" s="249"/>
      <c r="J209" s="271" t="s">
        <v>54</v>
      </c>
      <c r="K209" s="278">
        <f>SUM(K207:K208)</f>
        <v>2907200.0045000003</v>
      </c>
      <c r="L209" s="94">
        <f t="shared" ref="L209:N209" si="49">SUM(L207:L208)</f>
        <v>1613680.0004999998</v>
      </c>
      <c r="M209" s="94">
        <f t="shared" si="49"/>
        <v>979119.99939999997</v>
      </c>
      <c r="N209" s="54">
        <f t="shared" si="49"/>
        <v>5500000.0044</v>
      </c>
    </row>
    <row r="210" spans="3:14" ht="15.75" customHeight="1" x14ac:dyDescent="0.35">
      <c r="C210" s="182"/>
      <c r="D210" s="186"/>
      <c r="E210" s="186"/>
      <c r="F210" s="186"/>
      <c r="G210" s="182"/>
      <c r="H210" s="246"/>
      <c r="I210" s="182"/>
      <c r="J210" s="182"/>
      <c r="K210" s="182"/>
      <c r="L210" s="37"/>
      <c r="M210" s="182"/>
    </row>
    <row r="211" spans="3:14" ht="15.75" customHeight="1" x14ac:dyDescent="0.35">
      <c r="C211" s="182"/>
      <c r="D211" s="186"/>
      <c r="E211" s="186"/>
      <c r="F211" s="186"/>
      <c r="G211" s="182"/>
      <c r="H211" s="239"/>
      <c r="I211" s="25"/>
      <c r="J211" s="182"/>
      <c r="K211" s="182"/>
      <c r="L211" s="37"/>
      <c r="M211" s="182"/>
      <c r="N211" s="182"/>
    </row>
    <row r="212" spans="3:14" ht="15.75" customHeight="1" x14ac:dyDescent="0.35">
      <c r="C212" s="182"/>
      <c r="D212" s="186"/>
      <c r="E212" s="186"/>
      <c r="F212" s="186"/>
      <c r="G212" s="182"/>
      <c r="H212" s="239"/>
      <c r="I212" s="25"/>
      <c r="J212" s="182"/>
      <c r="K212" s="182"/>
      <c r="L212" s="182"/>
      <c r="M212" s="182"/>
      <c r="N212" s="182"/>
    </row>
    <row r="213" spans="3:14" ht="40.5" customHeight="1" x14ac:dyDescent="0.35">
      <c r="C213" s="182"/>
      <c r="D213" s="186"/>
      <c r="E213" s="186"/>
      <c r="F213" s="186"/>
      <c r="G213" s="182"/>
      <c r="H213" s="281"/>
      <c r="I213" s="25"/>
      <c r="J213" s="182"/>
      <c r="K213" s="182"/>
      <c r="L213" s="38"/>
      <c r="M213" s="182"/>
      <c r="N213" s="182"/>
    </row>
    <row r="214" spans="3:14" ht="24.75" customHeight="1" x14ac:dyDescent="0.35">
      <c r="C214" s="182"/>
      <c r="D214" s="186"/>
      <c r="E214" s="186"/>
      <c r="F214" s="186"/>
      <c r="G214" s="182"/>
      <c r="H214" s="281"/>
      <c r="I214" s="25"/>
      <c r="J214" s="182"/>
      <c r="K214" s="182"/>
      <c r="L214" s="38"/>
      <c r="M214" s="182"/>
      <c r="N214" s="182"/>
    </row>
    <row r="215" spans="3:14" ht="41.25" customHeight="1" x14ac:dyDescent="0.35">
      <c r="C215" s="182"/>
      <c r="D215" s="186"/>
      <c r="E215" s="186"/>
      <c r="F215" s="186"/>
      <c r="G215" s="182"/>
      <c r="H215" s="282"/>
      <c r="I215" s="25"/>
      <c r="J215" s="182"/>
      <c r="K215" s="182"/>
      <c r="L215" s="38"/>
      <c r="M215" s="182"/>
      <c r="N215" s="182"/>
    </row>
    <row r="216" spans="3:14" ht="51.75" customHeight="1" x14ac:dyDescent="0.35">
      <c r="C216" s="182"/>
      <c r="D216" s="186"/>
      <c r="E216" s="186"/>
      <c r="F216" s="186"/>
      <c r="G216" s="182"/>
      <c r="H216" s="282"/>
      <c r="I216" s="25"/>
      <c r="J216" s="182"/>
      <c r="K216" s="182"/>
      <c r="L216" s="38"/>
      <c r="M216" s="182"/>
      <c r="N216" s="182"/>
    </row>
    <row r="217" spans="3:14" ht="42" customHeight="1" x14ac:dyDescent="0.35">
      <c r="C217" s="182"/>
      <c r="D217" s="186"/>
      <c r="E217" s="186"/>
      <c r="F217" s="186"/>
      <c r="G217" s="182"/>
      <c r="H217" s="281"/>
      <c r="I217" s="25"/>
      <c r="J217" s="182"/>
      <c r="K217" s="182"/>
      <c r="L217" s="38"/>
      <c r="M217" s="182"/>
      <c r="N217" s="182"/>
    </row>
    <row r="218" spans="3:14" s="35" customFormat="1" ht="42" customHeight="1" x14ac:dyDescent="0.35">
      <c r="C218" s="182"/>
      <c r="D218" s="186"/>
      <c r="E218" s="186"/>
      <c r="F218" s="186"/>
      <c r="G218" s="182"/>
      <c r="H218" s="280"/>
      <c r="I218" s="25"/>
      <c r="J218" s="182"/>
      <c r="K218" s="182"/>
      <c r="L218" s="38"/>
      <c r="M218" s="182"/>
      <c r="N218" s="186"/>
    </row>
    <row r="219" spans="3:14" s="35" customFormat="1" ht="42" customHeight="1" x14ac:dyDescent="0.35">
      <c r="C219" s="182"/>
      <c r="D219" s="186"/>
      <c r="E219" s="186"/>
      <c r="F219" s="186"/>
      <c r="G219" s="182"/>
      <c r="H219" s="280"/>
      <c r="I219" s="25"/>
      <c r="J219" s="182"/>
      <c r="K219" s="182"/>
      <c r="L219" s="182"/>
      <c r="M219" s="182"/>
      <c r="N219" s="186"/>
    </row>
    <row r="220" spans="3:14" s="35" customFormat="1" ht="63.75" customHeight="1" x14ac:dyDescent="0.35">
      <c r="C220" s="182"/>
      <c r="D220" s="186"/>
      <c r="E220" s="186"/>
      <c r="F220" s="186"/>
      <c r="G220" s="182"/>
      <c r="H220" s="280"/>
      <c r="I220" s="37"/>
      <c r="J220" s="182"/>
      <c r="K220" s="182"/>
      <c r="L220" s="182"/>
      <c r="M220" s="182"/>
      <c r="N220" s="186"/>
    </row>
    <row r="221" spans="3:14" s="35" customFormat="1" ht="42" customHeight="1" x14ac:dyDescent="0.35">
      <c r="C221" s="182"/>
      <c r="D221" s="186"/>
      <c r="E221" s="186"/>
      <c r="F221" s="186"/>
      <c r="G221" s="182"/>
      <c r="H221" s="280"/>
      <c r="I221" s="182"/>
      <c r="J221" s="182"/>
      <c r="K221" s="182"/>
      <c r="L221" s="182"/>
      <c r="M221" s="37"/>
      <c r="N221" s="186"/>
    </row>
    <row r="222" spans="3:14" ht="23.25" customHeight="1" x14ac:dyDescent="0.35">
      <c r="C222" s="182"/>
      <c r="D222" s="186"/>
      <c r="E222" s="186"/>
      <c r="F222" s="186"/>
      <c r="G222" s="182"/>
      <c r="I222" s="182"/>
      <c r="J222" s="182"/>
      <c r="K222" s="182"/>
      <c r="L222" s="182"/>
      <c r="M222" s="182"/>
      <c r="N222" s="182"/>
    </row>
    <row r="223" spans="3:14" ht="27.75" customHeight="1" x14ac:dyDescent="0.35">
      <c r="C223" s="182"/>
      <c r="D223" s="186"/>
      <c r="E223" s="186"/>
      <c r="F223" s="186"/>
      <c r="G223" s="182"/>
      <c r="I223" s="182"/>
      <c r="J223" s="182"/>
      <c r="K223" s="182"/>
      <c r="L223" s="182"/>
      <c r="M223" s="182"/>
      <c r="N223" s="182"/>
    </row>
    <row r="224" spans="3:14" ht="55.5" customHeight="1" x14ac:dyDescent="0.35">
      <c r="C224" s="182"/>
      <c r="D224" s="186"/>
      <c r="E224" s="186"/>
      <c r="F224" s="186"/>
      <c r="G224" s="182"/>
      <c r="I224" s="182"/>
      <c r="J224" s="182"/>
      <c r="K224" s="182"/>
      <c r="L224" s="182"/>
      <c r="M224" s="182"/>
      <c r="N224" s="182"/>
    </row>
    <row r="225" spans="3:14" ht="57.75" customHeight="1" x14ac:dyDescent="0.35">
      <c r="C225" s="182"/>
      <c r="D225" s="186"/>
      <c r="E225" s="186"/>
      <c r="F225" s="186"/>
      <c r="G225" s="182"/>
      <c r="I225" s="182"/>
      <c r="J225" s="182"/>
      <c r="K225" s="182"/>
      <c r="L225" s="182"/>
      <c r="M225" s="182"/>
      <c r="N225" s="182"/>
    </row>
    <row r="226" spans="3:14" ht="21.75" customHeight="1" x14ac:dyDescent="0.35">
      <c r="C226" s="182"/>
      <c r="D226" s="186"/>
      <c r="E226" s="186"/>
      <c r="F226" s="186"/>
      <c r="G226" s="182"/>
      <c r="I226" s="182"/>
      <c r="J226" s="182"/>
      <c r="K226" s="182"/>
      <c r="L226" s="182"/>
      <c r="M226" s="182"/>
      <c r="N226" s="182"/>
    </row>
    <row r="227" spans="3:14" ht="49.5" customHeight="1" x14ac:dyDescent="0.35">
      <c r="C227" s="182"/>
      <c r="D227" s="186"/>
      <c r="E227" s="186"/>
      <c r="F227" s="186"/>
      <c r="G227" s="182"/>
      <c r="I227" s="182"/>
      <c r="J227" s="182"/>
      <c r="K227" s="182"/>
      <c r="L227" s="182"/>
      <c r="M227" s="182"/>
      <c r="N227" s="182"/>
    </row>
    <row r="228" spans="3:14" ht="28.5" customHeight="1" x14ac:dyDescent="0.35">
      <c r="C228" s="182"/>
      <c r="D228" s="186"/>
      <c r="E228" s="186"/>
      <c r="F228" s="186"/>
      <c r="G228" s="182"/>
      <c r="I228" s="182"/>
      <c r="J228" s="182"/>
      <c r="K228" s="182"/>
      <c r="L228" s="182"/>
      <c r="M228" s="182"/>
      <c r="N228" s="182"/>
    </row>
    <row r="229" spans="3:14" ht="28.5" customHeight="1" x14ac:dyDescent="0.35">
      <c r="C229" s="182"/>
      <c r="D229" s="186"/>
      <c r="E229" s="186"/>
      <c r="F229" s="186"/>
      <c r="G229" s="182"/>
      <c r="I229" s="182"/>
      <c r="J229" s="182"/>
      <c r="K229" s="182"/>
      <c r="L229" s="182"/>
      <c r="M229" s="182"/>
      <c r="N229" s="182"/>
    </row>
    <row r="230" spans="3:14" ht="28.5" customHeight="1" x14ac:dyDescent="0.35">
      <c r="C230" s="182"/>
      <c r="D230" s="186"/>
      <c r="E230" s="186"/>
      <c r="F230" s="186"/>
      <c r="G230" s="182"/>
      <c r="I230" s="182"/>
      <c r="J230" s="182"/>
      <c r="K230" s="182"/>
      <c r="L230" s="182"/>
      <c r="M230" s="182"/>
      <c r="N230" s="182"/>
    </row>
    <row r="231" spans="3:14" ht="23.25" customHeight="1" x14ac:dyDescent="0.35">
      <c r="C231" s="182"/>
      <c r="D231" s="186"/>
      <c r="E231" s="186"/>
      <c r="F231" s="186"/>
      <c r="G231" s="182"/>
      <c r="I231" s="182"/>
      <c r="J231" s="182"/>
      <c r="K231" s="182"/>
      <c r="L231" s="182"/>
      <c r="M231" s="182"/>
      <c r="N231" s="37"/>
    </row>
    <row r="232" spans="3:14" ht="43.5" customHeight="1" x14ac:dyDescent="0.35">
      <c r="C232" s="182"/>
      <c r="D232" s="186"/>
      <c r="E232" s="186"/>
      <c r="F232" s="186"/>
      <c r="G232" s="182"/>
      <c r="I232" s="182"/>
      <c r="J232" s="182"/>
      <c r="K232" s="182"/>
      <c r="L232" s="182"/>
      <c r="M232" s="182"/>
      <c r="N232" s="37"/>
    </row>
    <row r="233" spans="3:14" ht="55.5" customHeight="1" x14ac:dyDescent="0.35">
      <c r="C233" s="182"/>
      <c r="D233" s="186"/>
      <c r="E233" s="186"/>
      <c r="F233" s="186"/>
      <c r="G233" s="182"/>
      <c r="I233" s="182"/>
      <c r="J233" s="182"/>
      <c r="K233" s="182"/>
      <c r="L233" s="182"/>
      <c r="M233" s="182"/>
      <c r="N233" s="182"/>
    </row>
    <row r="234" spans="3:14" ht="42.75" customHeight="1" x14ac:dyDescent="0.35">
      <c r="C234" s="182"/>
      <c r="D234" s="186"/>
      <c r="E234" s="186"/>
      <c r="F234" s="186"/>
      <c r="G234" s="182"/>
      <c r="I234" s="182"/>
      <c r="J234" s="182"/>
      <c r="K234" s="182"/>
      <c r="L234" s="182"/>
      <c r="M234" s="182"/>
      <c r="N234" s="37"/>
    </row>
    <row r="235" spans="3:14" ht="21.75" customHeight="1" x14ac:dyDescent="0.35">
      <c r="C235" s="182"/>
      <c r="D235" s="186"/>
      <c r="E235" s="186"/>
      <c r="F235" s="186"/>
      <c r="G235" s="182"/>
      <c r="I235" s="182"/>
      <c r="J235" s="182"/>
      <c r="K235" s="182"/>
      <c r="L235" s="182"/>
      <c r="M235" s="182"/>
      <c r="N235" s="37"/>
    </row>
    <row r="236" spans="3:14" ht="21.75" customHeight="1" x14ac:dyDescent="0.35">
      <c r="C236" s="182"/>
      <c r="D236" s="186"/>
      <c r="E236" s="186"/>
      <c r="F236" s="186"/>
      <c r="G236" s="182"/>
      <c r="I236" s="182"/>
      <c r="J236" s="182"/>
      <c r="K236" s="182"/>
      <c r="L236" s="182"/>
      <c r="M236" s="182"/>
      <c r="N236" s="37"/>
    </row>
    <row r="237" spans="3:14" ht="23.25" customHeight="1" x14ac:dyDescent="0.35">
      <c r="C237" s="182"/>
      <c r="D237" s="186"/>
      <c r="E237" s="186"/>
      <c r="F237" s="186"/>
      <c r="G237" s="182"/>
      <c r="I237" s="182"/>
      <c r="J237" s="182"/>
      <c r="K237" s="182"/>
      <c r="L237" s="182"/>
      <c r="M237" s="182"/>
      <c r="N237" s="182"/>
    </row>
    <row r="238" spans="3:14" ht="23.25" customHeight="1" x14ac:dyDescent="0.35">
      <c r="C238" s="182"/>
      <c r="D238" s="186"/>
      <c r="E238" s="186"/>
      <c r="F238" s="186"/>
      <c r="G238" s="182"/>
      <c r="I238" s="182"/>
      <c r="J238" s="182"/>
      <c r="K238" s="182"/>
      <c r="L238" s="182"/>
      <c r="M238" s="182"/>
      <c r="N238" s="182"/>
    </row>
    <row r="239" spans="3:14" ht="21.75" customHeight="1" x14ac:dyDescent="0.35">
      <c r="C239" s="182"/>
      <c r="D239" s="186"/>
      <c r="E239" s="186"/>
      <c r="F239" s="186"/>
      <c r="G239" s="182"/>
      <c r="I239" s="182"/>
      <c r="J239" s="182"/>
      <c r="K239" s="182"/>
      <c r="L239" s="182"/>
      <c r="M239" s="182"/>
      <c r="N239" s="182"/>
    </row>
    <row r="240" spans="3:14" ht="16.5" customHeight="1" x14ac:dyDescent="0.35">
      <c r="C240" s="182"/>
      <c r="D240" s="186"/>
      <c r="E240" s="186"/>
      <c r="F240" s="186"/>
      <c r="G240" s="182"/>
      <c r="I240" s="182"/>
      <c r="J240" s="182"/>
      <c r="K240" s="182"/>
      <c r="L240" s="182"/>
      <c r="M240" s="182"/>
      <c r="N240" s="182"/>
    </row>
    <row r="241" spans="3:14" ht="29.25" customHeight="1" x14ac:dyDescent="0.35">
      <c r="C241" s="182"/>
      <c r="D241" s="186"/>
      <c r="E241" s="186"/>
      <c r="F241" s="186"/>
      <c r="G241" s="182"/>
      <c r="I241" s="182"/>
      <c r="J241" s="182"/>
      <c r="K241" s="182"/>
      <c r="L241" s="182"/>
      <c r="M241" s="182"/>
      <c r="N241" s="182"/>
    </row>
    <row r="242" spans="3:14" ht="24.75" customHeight="1" x14ac:dyDescent="0.35">
      <c r="C242" s="182"/>
      <c r="D242" s="186"/>
      <c r="E242" s="186"/>
      <c r="F242" s="186"/>
      <c r="G242" s="182"/>
      <c r="I242" s="182"/>
      <c r="J242" s="182"/>
      <c r="K242" s="182"/>
      <c r="L242" s="182"/>
      <c r="M242" s="182"/>
      <c r="N242" s="182"/>
    </row>
    <row r="243" spans="3:14" ht="33" customHeight="1" x14ac:dyDescent="0.35"/>
    <row r="245" spans="3:14" ht="15" customHeight="1" x14ac:dyDescent="0.35"/>
    <row r="246" spans="3:14" ht="25.5" customHeight="1" x14ac:dyDescent="0.35"/>
  </sheetData>
  <sheetProtection sheet="1" insertColumns="0" insertRows="0" deleteRows="0"/>
  <mergeCells count="47">
    <mergeCell ref="C198:G198"/>
    <mergeCell ref="C131:G131"/>
    <mergeCell ref="B142:G142"/>
    <mergeCell ref="C143:G143"/>
    <mergeCell ref="C64:G64"/>
    <mergeCell ref="C75:G75"/>
    <mergeCell ref="C187:G187"/>
    <mergeCell ref="C165:G165"/>
    <mergeCell ref="C176:G176"/>
    <mergeCell ref="C154:G154"/>
    <mergeCell ref="C53:G53"/>
    <mergeCell ref="C98:G98"/>
    <mergeCell ref="C109:G109"/>
    <mergeCell ref="C120:G120"/>
    <mergeCell ref="C86:G86"/>
    <mergeCell ref="B97:G97"/>
    <mergeCell ref="C3:F3"/>
    <mergeCell ref="C4:F4"/>
    <mergeCell ref="B7:G7"/>
    <mergeCell ref="C8:G8"/>
    <mergeCell ref="B52:G52"/>
    <mergeCell ref="C19:G19"/>
    <mergeCell ref="C30:G30"/>
    <mergeCell ref="C41:G41"/>
    <mergeCell ref="J4:M4"/>
    <mergeCell ref="I7:N7"/>
    <mergeCell ref="J8:N8"/>
    <mergeCell ref="J19:N19"/>
    <mergeCell ref="J30:N30"/>
    <mergeCell ref="J41:N41"/>
    <mergeCell ref="I52:N52"/>
    <mergeCell ref="J53:N53"/>
    <mergeCell ref="J64:N64"/>
    <mergeCell ref="J75:N75"/>
    <mergeCell ref="J86:N86"/>
    <mergeCell ref="I97:N97"/>
    <mergeCell ref="J98:N98"/>
    <mergeCell ref="J109:N109"/>
    <mergeCell ref="J120:N120"/>
    <mergeCell ref="J176:N176"/>
    <mergeCell ref="J187:N187"/>
    <mergeCell ref="J198:N198"/>
    <mergeCell ref="J131:N131"/>
    <mergeCell ref="I142:N142"/>
    <mergeCell ref="J143:N143"/>
    <mergeCell ref="J154:N154"/>
    <mergeCell ref="J165:N165"/>
  </mergeCells>
  <conditionalFormatting sqref="G17">
    <cfRule type="cellIs" dxfId="40" priority="36" operator="notEqual">
      <formula>$G$9</formula>
    </cfRule>
  </conditionalFormatting>
  <conditionalFormatting sqref="G28">
    <cfRule type="cellIs" dxfId="39" priority="35" operator="notEqual">
      <formula>$G$20</formula>
    </cfRule>
  </conditionalFormatting>
  <conditionalFormatting sqref="G39">
    <cfRule type="cellIs" dxfId="38" priority="34" operator="notEqual">
      <formula>$G$31</formula>
    </cfRule>
  </conditionalFormatting>
  <conditionalFormatting sqref="G50">
    <cfRule type="cellIs" dxfId="37" priority="33" operator="notEqual">
      <formula>$G$42</formula>
    </cfRule>
  </conditionalFormatting>
  <conditionalFormatting sqref="G62">
    <cfRule type="cellIs" dxfId="36" priority="32" operator="notEqual">
      <formula>$G$54</formula>
    </cfRule>
  </conditionalFormatting>
  <conditionalFormatting sqref="G73">
    <cfRule type="cellIs" dxfId="35" priority="31" operator="notEqual">
      <formula>$G$65</formula>
    </cfRule>
  </conditionalFormatting>
  <conditionalFormatting sqref="G84">
    <cfRule type="cellIs" dxfId="34" priority="30" operator="notEqual">
      <formula>$G$76</formula>
    </cfRule>
  </conditionalFormatting>
  <conditionalFormatting sqref="G95">
    <cfRule type="cellIs" dxfId="33" priority="29" operator="notEqual">
      <formula>$G$87</formula>
    </cfRule>
  </conditionalFormatting>
  <conditionalFormatting sqref="G107">
    <cfRule type="cellIs" dxfId="32" priority="28" operator="notEqual">
      <formula>$G$99</formula>
    </cfRule>
  </conditionalFormatting>
  <conditionalFormatting sqref="G118">
    <cfRule type="cellIs" dxfId="31" priority="27" operator="notEqual">
      <formula>$G$110</formula>
    </cfRule>
  </conditionalFormatting>
  <conditionalFormatting sqref="G129">
    <cfRule type="cellIs" dxfId="30" priority="26" operator="notEqual">
      <formula>$G$121</formula>
    </cfRule>
  </conditionalFormatting>
  <conditionalFormatting sqref="G140">
    <cfRule type="cellIs" dxfId="29" priority="25" operator="notEqual">
      <formula>$G$132</formula>
    </cfRule>
  </conditionalFormatting>
  <conditionalFormatting sqref="G152">
    <cfRule type="cellIs" dxfId="28" priority="24" operator="notEqual">
      <formula>$G$144</formula>
    </cfRule>
  </conditionalFormatting>
  <conditionalFormatting sqref="G163">
    <cfRule type="cellIs" dxfId="27" priority="23" operator="notEqual">
      <formula>$G$155</formula>
    </cfRule>
  </conditionalFormatting>
  <conditionalFormatting sqref="G174">
    <cfRule type="cellIs" dxfId="26" priority="22" operator="notEqual">
      <formula>$G$155</formula>
    </cfRule>
  </conditionalFormatting>
  <conditionalFormatting sqref="G185">
    <cfRule type="cellIs" dxfId="25" priority="21" operator="notEqual">
      <formula>$G$177</formula>
    </cfRule>
  </conditionalFormatting>
  <conditionalFormatting sqref="G196">
    <cfRule type="cellIs" dxfId="24" priority="20" operator="notEqual">
      <formula>$G$188</formula>
    </cfRule>
  </conditionalFormatting>
  <conditionalFormatting sqref="N17">
    <cfRule type="cellIs" dxfId="22" priority="18" operator="notEqual">
      <formula>$G$9</formula>
    </cfRule>
  </conditionalFormatting>
  <conditionalFormatting sqref="N28">
    <cfRule type="cellIs" dxfId="21" priority="17" operator="notEqual">
      <formula>$G$20</formula>
    </cfRule>
  </conditionalFormatting>
  <conditionalFormatting sqref="N39">
    <cfRule type="cellIs" dxfId="20" priority="16" operator="notEqual">
      <formula>$G$31</formula>
    </cfRule>
  </conditionalFormatting>
  <conditionalFormatting sqref="N50">
    <cfRule type="cellIs" dxfId="19" priority="15" operator="notEqual">
      <formula>$G$42</formula>
    </cfRule>
  </conditionalFormatting>
  <conditionalFormatting sqref="N62">
    <cfRule type="cellIs" dxfId="18" priority="14" operator="notEqual">
      <formula>$G$54</formula>
    </cfRule>
  </conditionalFormatting>
  <conditionalFormatting sqref="N73">
    <cfRule type="cellIs" dxfId="17" priority="13" operator="notEqual">
      <formula>$G$65</formula>
    </cfRule>
  </conditionalFormatting>
  <conditionalFormatting sqref="N84">
    <cfRule type="cellIs" dxfId="16" priority="12" operator="notEqual">
      <formula>$G$76</formula>
    </cfRule>
  </conditionalFormatting>
  <conditionalFormatting sqref="N95">
    <cfRule type="cellIs" dxfId="15" priority="11" operator="notEqual">
      <formula>$G$87</formula>
    </cfRule>
  </conditionalFormatting>
  <conditionalFormatting sqref="N107">
    <cfRule type="cellIs" dxfId="14" priority="10" operator="notEqual">
      <formula>$G$99</formula>
    </cfRule>
  </conditionalFormatting>
  <conditionalFormatting sqref="N118">
    <cfRule type="cellIs" dxfId="13" priority="9" operator="notEqual">
      <formula>$G$110</formula>
    </cfRule>
  </conditionalFormatting>
  <conditionalFormatting sqref="N129">
    <cfRule type="cellIs" dxfId="12" priority="8" operator="notEqual">
      <formula>$G$121</formula>
    </cfRule>
  </conditionalFormatting>
  <conditionalFormatting sqref="N140">
    <cfRule type="cellIs" dxfId="11" priority="7" operator="notEqual">
      <formula>$G$132</formula>
    </cfRule>
  </conditionalFormatting>
  <conditionalFormatting sqref="N152">
    <cfRule type="cellIs" dxfId="10" priority="6" operator="notEqual">
      <formula>$G$144</formula>
    </cfRule>
  </conditionalFormatting>
  <conditionalFormatting sqref="N163">
    <cfRule type="cellIs" dxfId="9" priority="5" operator="notEqual">
      <formula>$G$155</formula>
    </cfRule>
  </conditionalFormatting>
  <conditionalFormatting sqref="N174">
    <cfRule type="cellIs" dxfId="8" priority="4" operator="notEqual">
      <formula>$G$155</formula>
    </cfRule>
  </conditionalFormatting>
  <conditionalFormatting sqref="N185">
    <cfRule type="cellIs" dxfId="7" priority="3" operator="notEqual">
      <formula>$G$177</formula>
    </cfRule>
  </conditionalFormatting>
  <conditionalFormatting sqref="N196">
    <cfRule type="cellIs" dxfId="6" priority="2" operator="notEqual">
      <formula>$G$188</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4 C16 C27 C38 C49 C61 C72 C83 C94 C106 C117 C128 C139 C151 C162 C173 C195 C206 J184 J16 J27 J38 J49 J61 J72 J83 J94 J106 J117 J128 J139 J151 J162 J173 J195 J206"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3 C15 C26 C37 C48 C60 C71 C82 C93 C105 C116 C127 C138 C150 C161 C172 C194 C205 J183 J15 J26 J37 J48 J60 J71 J82 J93 J105 J116 J127 J138 J150 J161 J172 J194 J205" xr:uid="{9DD30DAD-252C-43C8-B2D2-D70E24558917}"/>
    <dataValidation allowBlank="1" showInputMessage="1" showErrorMessage="1" prompt="Services contracted by an organization which follow the normal procurement processes." sqref="C181 C13 C24 C35 C46 C58 C69 C80 C91 C103 C114 C125 C136 C148 C159 C170 C192 C203 J181 J13 J24 J35 J46 J58 J69 J80 J91 J103 J114 J125 J136 J148 J159 J170 J192 J203" xr:uid="{D2D4883A-DF6E-4599-89E1-C25704DD6B71}"/>
    <dataValidation allowBlank="1" showInputMessage="1" showErrorMessage="1" prompt="Includes staff and non-staff travel paid for by the organization directly related to a project." sqref="C182 C14 C25 C36 C47 C59 C70 C81 C92 C104 C115 C126 C137 C149 C160 C171 C193 C204 J182 J14 J25 J36 J47 J59 J70 J81 J92 J104 J115 J126 J137 J149 J160 J171 J193 J204"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0 C12 C23 C34 C45 C57 C68 C79 C90 C102 C113 C124 C135 C147 C158 C169 C191 C202 J180 J12 J23 J34 J45 J57 J68 J79 J90 J102 J113 J124 J135 J147 J158 J169 J191 J202"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9 C11 C22 C33 C44 C56 C67 C78 C89 C101 C112 C123 C134 C146 C157 C168 C190 C201 J179 J11 J22 J33 J44 J56 J67 J78 J89 J101 J112 J123 J134 J146 J157 J168 J190 J201" xr:uid="{F098AF50-6738-49DD-B927-47F3EEE74261}"/>
    <dataValidation allowBlank="1" showInputMessage="1" showErrorMessage="1" prompt="Includes all related staff and temporary staff costs including base salary, post adjustment and all staff entitlements." sqref="C178 C10 C21 C32 C43 C55 C66 C77 C88 C100 C111 C122 C133 C145 C156 C167 C189 C200 J178 J10 J21 J32 J43 J55 J66 J77 J88 J100 J111 J122 J133 J145 J156 J167 J189 J200" xr:uid="{340B5EBB-3C3E-458C-BC5F-57C720FFB61A}"/>
    <dataValidation allowBlank="1" showInputMessage="1" showErrorMessage="1" prompt="Output totals must match the original total from Table 1, and will show as red if not. " sqref="G17 N17" xr:uid="{CB4E1972-F42E-40FE-9670-1760DDE11E59}"/>
  </dataValidations>
  <pageMargins left="0.7" right="0.7" top="0.75" bottom="0.75" header="0.3" footer="0.3"/>
  <pageSetup scale="74" orientation="landscape" r:id="rId1"/>
  <rowBreaks count="1" manualBreakCount="1">
    <brk id="63" max="16383" man="1"/>
  </rowBreaks>
  <extLst>
    <ext xmlns:x14="http://schemas.microsoft.com/office/spreadsheetml/2009/9/main" uri="{78C0D931-6437-407d-A8EE-F0AAD7539E65}">
      <x14:conditionalFormattings>
        <x14:conditionalFormatting xmlns:xm="http://schemas.microsoft.com/office/excel/2006/main">
          <x14:cfRule type="cellIs" priority="19" operator="notEqual" id="{9BB3355D-65E3-41AD-A658-41150B167F0C}">
            <xm:f>'1) Tableau budgétaire 1'!$G$193</xm:f>
            <x14:dxf>
              <font>
                <color rgb="FF9C0006"/>
              </font>
              <fill>
                <patternFill>
                  <bgColor rgb="FFFFC7CE"/>
                </patternFill>
              </fill>
            </x14:dxf>
          </x14:cfRule>
          <xm:sqref>G209</xm:sqref>
        </x14:conditionalFormatting>
        <x14:conditionalFormatting xmlns:xm="http://schemas.microsoft.com/office/excel/2006/main">
          <x14:cfRule type="cellIs" priority="1" operator="notEqual" id="{355F24AA-A9DE-4601-8821-6BC1F5C132D8}">
            <xm:f>'1) Tableau budgétaire 1'!$G$193</xm:f>
            <x14:dxf>
              <font>
                <color rgb="FF9C0006"/>
              </font>
              <fill>
                <patternFill>
                  <bgColor rgb="FFFFC7CE"/>
                </patternFill>
              </fill>
            </x14:dxf>
          </x14:cfRule>
          <xm:sqref>N209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6328125" defaultRowHeight="14.5" x14ac:dyDescent="0.35"/>
  <cols>
    <col min="2" max="2" width="73.36328125" customWidth="1"/>
  </cols>
  <sheetData>
    <row r="1" spans="2:2" ht="15" thickBot="1" x14ac:dyDescent="0.4"/>
    <row r="2" spans="2:2" ht="15" thickBot="1" x14ac:dyDescent="0.4">
      <c r="B2" s="107" t="s">
        <v>55</v>
      </c>
    </row>
    <row r="3" spans="2:2" ht="70.5" customHeight="1" x14ac:dyDescent="0.35">
      <c r="B3" s="108" t="s">
        <v>56</v>
      </c>
    </row>
    <row r="4" spans="2:2" ht="58" x14ac:dyDescent="0.35">
      <c r="B4" s="105" t="s">
        <v>57</v>
      </c>
    </row>
    <row r="5" spans="2:2" x14ac:dyDescent="0.35">
      <c r="B5" s="105"/>
    </row>
    <row r="6" spans="2:2" ht="58" x14ac:dyDescent="0.35">
      <c r="B6" s="104" t="s">
        <v>58</v>
      </c>
    </row>
    <row r="7" spans="2:2" x14ac:dyDescent="0.35">
      <c r="B7" s="105"/>
    </row>
    <row r="8" spans="2:2" ht="72.5" x14ac:dyDescent="0.35">
      <c r="B8" s="104" t="s">
        <v>59</v>
      </c>
    </row>
    <row r="9" spans="2:2" x14ac:dyDescent="0.35">
      <c r="B9" s="105"/>
    </row>
    <row r="10" spans="2:2" ht="29" x14ac:dyDescent="0.35">
      <c r="B10" s="105" t="s">
        <v>60</v>
      </c>
    </row>
    <row r="11" spans="2:2" x14ac:dyDescent="0.35">
      <c r="B11" s="105"/>
    </row>
    <row r="12" spans="2:2" ht="72.5" x14ac:dyDescent="0.35">
      <c r="B12" s="104" t="s">
        <v>61</v>
      </c>
    </row>
    <row r="13" spans="2:2" x14ac:dyDescent="0.35">
      <c r="B13" s="105"/>
    </row>
    <row r="14" spans="2:2" ht="58.5" thickBot="1" x14ac:dyDescent="0.4">
      <c r="B14" s="106" t="s">
        <v>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B13" sqref="B13"/>
    </sheetView>
  </sheetViews>
  <sheetFormatPr defaultColWidth="8.6328125" defaultRowHeight="14.5" x14ac:dyDescent="0.35"/>
  <cols>
    <col min="2" max="2" width="61.6328125" customWidth="1"/>
    <col min="4" max="4" width="17.6328125" customWidth="1"/>
  </cols>
  <sheetData>
    <row r="1" spans="2:4" ht="15" thickBot="1" x14ac:dyDescent="0.4"/>
    <row r="2" spans="2:4" x14ac:dyDescent="0.35">
      <c r="B2" s="339" t="s">
        <v>63</v>
      </c>
      <c r="C2" s="340"/>
      <c r="D2" s="341"/>
    </row>
    <row r="3" spans="2:4" ht="15" thickBot="1" x14ac:dyDescent="0.4">
      <c r="B3" s="342"/>
      <c r="C3" s="343"/>
      <c r="D3" s="344"/>
    </row>
    <row r="4" spans="2:4" ht="15" thickBot="1" x14ac:dyDescent="0.4"/>
    <row r="5" spans="2:4" x14ac:dyDescent="0.35">
      <c r="B5" s="330" t="s">
        <v>64</v>
      </c>
      <c r="C5" s="331"/>
      <c r="D5" s="332"/>
    </row>
    <row r="6" spans="2:4" ht="15" thickBot="1" x14ac:dyDescent="0.4">
      <c r="B6" s="333"/>
      <c r="C6" s="334"/>
      <c r="D6" s="335"/>
    </row>
    <row r="7" spans="2:4" x14ac:dyDescent="0.35">
      <c r="B7" s="61" t="s">
        <v>65</v>
      </c>
      <c r="C7" s="328">
        <f>SUM('1) Tableau budgétaire 1'!D18:F18,'1) Tableau budgétaire 1'!D28:F28,'1) Tableau budgétaire 1'!D38:F38,'1) Tableau budgétaire 1'!D48:F48)</f>
        <v>1734000</v>
      </c>
      <c r="D7" s="329"/>
    </row>
    <row r="8" spans="2:4" x14ac:dyDescent="0.35">
      <c r="B8" s="61" t="s">
        <v>66</v>
      </c>
      <c r="C8" s="326">
        <f>SUM(D10:D14)</f>
        <v>0</v>
      </c>
      <c r="D8" s="327"/>
    </row>
    <row r="9" spans="2:4" x14ac:dyDescent="0.35">
      <c r="B9" s="62" t="s">
        <v>67</v>
      </c>
      <c r="C9" s="63" t="s">
        <v>68</v>
      </c>
      <c r="D9" s="64" t="s">
        <v>69</v>
      </c>
    </row>
    <row r="10" spans="2:4" ht="35.15" customHeight="1" x14ac:dyDescent="0.35">
      <c r="B10" s="82"/>
      <c r="C10" s="66"/>
      <c r="D10" s="67">
        <f>$C$7*C10</f>
        <v>0</v>
      </c>
    </row>
    <row r="11" spans="2:4" ht="35.15" customHeight="1" x14ac:dyDescent="0.35">
      <c r="B11" s="82"/>
      <c r="C11" s="66"/>
      <c r="D11" s="67">
        <f>C7*C11</f>
        <v>0</v>
      </c>
    </row>
    <row r="12" spans="2:4" ht="35.15" customHeight="1" x14ac:dyDescent="0.35">
      <c r="B12" s="83"/>
      <c r="C12" s="66"/>
      <c r="D12" s="67">
        <f>C7*C12</f>
        <v>0</v>
      </c>
    </row>
    <row r="13" spans="2:4" ht="35.15" customHeight="1" x14ac:dyDescent="0.35">
      <c r="B13" s="83"/>
      <c r="C13" s="66"/>
      <c r="D13" s="67">
        <f>C7*C13</f>
        <v>0</v>
      </c>
    </row>
    <row r="14" spans="2:4" ht="35.15" customHeight="1" thickBot="1" x14ac:dyDescent="0.4">
      <c r="B14" s="84"/>
      <c r="C14" s="66"/>
      <c r="D14" s="71">
        <f>C7*C14</f>
        <v>0</v>
      </c>
    </row>
    <row r="15" spans="2:4" ht="15" thickBot="1" x14ac:dyDescent="0.4"/>
    <row r="16" spans="2:4" x14ac:dyDescent="0.35">
      <c r="B16" s="330" t="s">
        <v>70</v>
      </c>
      <c r="C16" s="331"/>
      <c r="D16" s="332"/>
    </row>
    <row r="17" spans="2:4" ht="15" thickBot="1" x14ac:dyDescent="0.4">
      <c r="B17" s="336"/>
      <c r="C17" s="337"/>
      <c r="D17" s="338"/>
    </row>
    <row r="18" spans="2:4" x14ac:dyDescent="0.35">
      <c r="B18" s="61" t="s">
        <v>65</v>
      </c>
      <c r="C18" s="328">
        <f>SUM('1) Tableau budgétaire 1'!D60:F60,'1) Tableau budgétaire 1'!D70:F70,'1) Tableau budgétaire 1'!D80:F80,'1) Tableau budgétaire 1'!D90:F90)</f>
        <v>933500</v>
      </c>
      <c r="D18" s="329"/>
    </row>
    <row r="19" spans="2:4" x14ac:dyDescent="0.35">
      <c r="B19" s="61" t="s">
        <v>66</v>
      </c>
      <c r="C19" s="326">
        <f>SUM(D21:D25)</f>
        <v>0</v>
      </c>
      <c r="D19" s="327"/>
    </row>
    <row r="20" spans="2:4" x14ac:dyDescent="0.35">
      <c r="B20" s="62" t="s">
        <v>67</v>
      </c>
      <c r="C20" s="63" t="s">
        <v>68</v>
      </c>
      <c r="D20" s="64" t="s">
        <v>69</v>
      </c>
    </row>
    <row r="21" spans="2:4" ht="35.15" customHeight="1" x14ac:dyDescent="0.35">
      <c r="B21" s="65"/>
      <c r="C21" s="66"/>
      <c r="D21" s="67">
        <f>$C$18*C21</f>
        <v>0</v>
      </c>
    </row>
    <row r="22" spans="2:4" ht="35.15" customHeight="1" x14ac:dyDescent="0.35">
      <c r="B22" s="68"/>
      <c r="C22" s="66"/>
      <c r="D22" s="67">
        <f>$C$18*C22</f>
        <v>0</v>
      </c>
    </row>
    <row r="23" spans="2:4" ht="35.15" customHeight="1" x14ac:dyDescent="0.35">
      <c r="B23" s="69"/>
      <c r="C23" s="66"/>
      <c r="D23" s="67">
        <f>$C$18*C23</f>
        <v>0</v>
      </c>
    </row>
    <row r="24" spans="2:4" ht="35.15" customHeight="1" x14ac:dyDescent="0.35">
      <c r="B24" s="69"/>
      <c r="C24" s="66"/>
      <c r="D24" s="67">
        <f>$C$18*C24</f>
        <v>0</v>
      </c>
    </row>
    <row r="25" spans="2:4" ht="35.15" customHeight="1" thickBot="1" x14ac:dyDescent="0.4">
      <c r="B25" s="70"/>
      <c r="C25" s="66"/>
      <c r="D25" s="67">
        <f>$C$18*C25</f>
        <v>0</v>
      </c>
    </row>
    <row r="26" spans="2:4" ht="15" thickBot="1" x14ac:dyDescent="0.4"/>
    <row r="27" spans="2:4" x14ac:dyDescent="0.35">
      <c r="B27" s="330" t="s">
        <v>71</v>
      </c>
      <c r="C27" s="331"/>
      <c r="D27" s="332"/>
    </row>
    <row r="28" spans="2:4" ht="15" thickBot="1" x14ac:dyDescent="0.4">
      <c r="B28" s="333"/>
      <c r="C28" s="334"/>
      <c r="D28" s="335"/>
    </row>
    <row r="29" spans="2:4" x14ac:dyDescent="0.35">
      <c r="B29" s="61" t="s">
        <v>65</v>
      </c>
      <c r="C29" s="328">
        <f>SUM('1) Tableau budgétaire 1'!D102:F102,'1) Tableau budgétaire 1'!D112:F112,'1) Tableau budgétaire 1'!D122:F122,'1) Tableau budgétaire 1'!D132:F132)</f>
        <v>1331355.1399999999</v>
      </c>
      <c r="D29" s="329"/>
    </row>
    <row r="30" spans="2:4" x14ac:dyDescent="0.35">
      <c r="B30" s="61" t="s">
        <v>66</v>
      </c>
      <c r="C30" s="326">
        <f>SUM(D32:D36)</f>
        <v>0</v>
      </c>
      <c r="D30" s="327"/>
    </row>
    <row r="31" spans="2:4" x14ac:dyDescent="0.35">
      <c r="B31" s="62" t="s">
        <v>67</v>
      </c>
      <c r="C31" s="63" t="s">
        <v>68</v>
      </c>
      <c r="D31" s="64" t="s">
        <v>69</v>
      </c>
    </row>
    <row r="32" spans="2:4" ht="35.15" customHeight="1" x14ac:dyDescent="0.35">
      <c r="B32" s="65"/>
      <c r="C32" s="66"/>
      <c r="D32" s="67">
        <f>$C$29*C32</f>
        <v>0</v>
      </c>
    </row>
    <row r="33" spans="2:4" ht="35.15" customHeight="1" x14ac:dyDescent="0.35">
      <c r="B33" s="68"/>
      <c r="C33" s="66"/>
      <c r="D33" s="67">
        <f>$C$29*C33</f>
        <v>0</v>
      </c>
    </row>
    <row r="34" spans="2:4" ht="35.15" customHeight="1" x14ac:dyDescent="0.35">
      <c r="B34" s="69"/>
      <c r="C34" s="66"/>
      <c r="D34" s="67">
        <f>$C$29*C34</f>
        <v>0</v>
      </c>
    </row>
    <row r="35" spans="2:4" ht="35.15" customHeight="1" x14ac:dyDescent="0.35">
      <c r="B35" s="69"/>
      <c r="C35" s="66"/>
      <c r="D35" s="67">
        <f>$C$29*C35</f>
        <v>0</v>
      </c>
    </row>
    <row r="36" spans="2:4" ht="35.15" customHeight="1" thickBot="1" x14ac:dyDescent="0.4">
      <c r="B36" s="70"/>
      <c r="C36" s="66"/>
      <c r="D36" s="67">
        <f>$C$29*C36</f>
        <v>0</v>
      </c>
    </row>
    <row r="37" spans="2:4" ht="15" thickBot="1" x14ac:dyDescent="0.4"/>
    <row r="38" spans="2:4" x14ac:dyDescent="0.35">
      <c r="B38" s="330" t="s">
        <v>72</v>
      </c>
      <c r="C38" s="331"/>
      <c r="D38" s="332"/>
    </row>
    <row r="39" spans="2:4" ht="15" thickBot="1" x14ac:dyDescent="0.4">
      <c r="B39" s="333"/>
      <c r="C39" s="334"/>
      <c r="D39" s="335"/>
    </row>
    <row r="40" spans="2:4" x14ac:dyDescent="0.35">
      <c r="B40" s="61" t="s">
        <v>65</v>
      </c>
      <c r="C40" s="328">
        <f>SUM('1) Tableau budgétaire 1'!D144:F144,'1) Tableau budgétaire 1'!D154:F154,'1) Tableau budgétaire 1'!D164:F164,'1) Tableau budgétaire 1'!D174:F174)</f>
        <v>0</v>
      </c>
      <c r="D40" s="329"/>
    </row>
    <row r="41" spans="2:4" x14ac:dyDescent="0.35">
      <c r="B41" s="61" t="s">
        <v>66</v>
      </c>
      <c r="C41" s="326">
        <f>SUM(D43:D47)</f>
        <v>0</v>
      </c>
      <c r="D41" s="327"/>
    </row>
    <row r="42" spans="2:4" x14ac:dyDescent="0.35">
      <c r="B42" s="62" t="s">
        <v>67</v>
      </c>
      <c r="C42" s="63" t="s">
        <v>68</v>
      </c>
      <c r="D42" s="64" t="s">
        <v>69</v>
      </c>
    </row>
    <row r="43" spans="2:4" ht="35.15" customHeight="1" x14ac:dyDescent="0.35">
      <c r="B43" s="65"/>
      <c r="C43" s="66"/>
      <c r="D43" s="67">
        <f>$C$40*C43</f>
        <v>0</v>
      </c>
    </row>
    <row r="44" spans="2:4" ht="35.15" customHeight="1" x14ac:dyDescent="0.35">
      <c r="B44" s="68"/>
      <c r="C44" s="66"/>
      <c r="D44" s="67">
        <f>$C$40*C44</f>
        <v>0</v>
      </c>
    </row>
    <row r="45" spans="2:4" ht="35.15" customHeight="1" x14ac:dyDescent="0.35">
      <c r="B45" s="69"/>
      <c r="C45" s="66"/>
      <c r="D45" s="67">
        <f>$C$40*C45</f>
        <v>0</v>
      </c>
    </row>
    <row r="46" spans="2:4" ht="35.15" customHeight="1" x14ac:dyDescent="0.35">
      <c r="B46" s="69"/>
      <c r="C46" s="66"/>
      <c r="D46" s="67">
        <f>$C$40*C46</f>
        <v>0</v>
      </c>
    </row>
    <row r="47" spans="2:4" ht="35.15" customHeight="1" thickBot="1" x14ac:dyDescent="0.4">
      <c r="B47" s="70"/>
      <c r="C47" s="66"/>
      <c r="D47" s="71">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P23"/>
  <sheetViews>
    <sheetView showGridLines="0" topLeftCell="F9" zoomScale="80" zoomScaleNormal="80" workbookViewId="0">
      <selection activeCell="G8" sqref="G8"/>
    </sheetView>
  </sheetViews>
  <sheetFormatPr defaultColWidth="8.6328125" defaultRowHeight="14.5" x14ac:dyDescent="0.35"/>
  <cols>
    <col min="1" max="1" width="12.453125" customWidth="1"/>
    <col min="2" max="2" width="20.453125" customWidth="1"/>
    <col min="3" max="5" width="25.453125" customWidth="1"/>
    <col min="6" max="6" width="24.453125" customWidth="1"/>
    <col min="7" max="7" width="18.453125" customWidth="1"/>
    <col min="8" max="8" width="14.1796875" customWidth="1"/>
    <col min="9" max="12" width="25.453125" customWidth="1"/>
    <col min="13" max="13" width="22.1796875" customWidth="1"/>
    <col min="14" max="14" width="16.453125" customWidth="1"/>
    <col min="15" max="15" width="37.90625" customWidth="1"/>
    <col min="16" max="17" width="8.6328125" customWidth="1"/>
  </cols>
  <sheetData>
    <row r="1" spans="2:13" ht="15" thickBot="1" x14ac:dyDescent="0.4"/>
    <row r="2" spans="2:13" s="55" customFormat="1" ht="15.5" x14ac:dyDescent="0.35">
      <c r="B2" s="351" t="s">
        <v>236</v>
      </c>
      <c r="C2" s="352"/>
      <c r="D2" s="352"/>
      <c r="E2" s="352"/>
      <c r="F2" s="353"/>
    </row>
    <row r="3" spans="2:13" s="55" customFormat="1" ht="16" thickBot="1" x14ac:dyDescent="0.4">
      <c r="B3" s="354"/>
      <c r="C3" s="355"/>
      <c r="D3" s="355"/>
      <c r="E3" s="355"/>
      <c r="F3" s="356"/>
    </row>
    <row r="4" spans="2:13" s="55" customFormat="1" ht="16" thickBot="1" x14ac:dyDescent="0.4">
      <c r="B4" s="196"/>
      <c r="C4" s="196"/>
      <c r="D4" s="196"/>
      <c r="E4" s="196"/>
      <c r="F4" s="196"/>
    </row>
    <row r="5" spans="2:13" s="55" customFormat="1" ht="16" thickBot="1" x14ac:dyDescent="0.4">
      <c r="B5" s="319" t="s">
        <v>237</v>
      </c>
      <c r="C5" s="320"/>
      <c r="D5" s="320"/>
      <c r="E5" s="320"/>
      <c r="F5" s="321"/>
      <c r="I5" s="348" t="s">
        <v>237</v>
      </c>
      <c r="J5" s="349"/>
      <c r="K5" s="349"/>
      <c r="L5" s="349"/>
      <c r="M5" s="350"/>
    </row>
    <row r="6" spans="2:13" s="55" customFormat="1" ht="52.25" customHeight="1" x14ac:dyDescent="0.35">
      <c r="B6" s="53"/>
      <c r="C6" s="39" t="str">
        <f>'1) Tableau budgétaire 1'!D7</f>
        <v>PNUD (budget en USD)</v>
      </c>
      <c r="D6" s="39" t="str">
        <f>'1) Tableau budgétaire 1'!E7</f>
        <v xml:space="preserve"> OIM (budget en USD)</v>
      </c>
      <c r="E6" s="39" t="str">
        <f>'1) Tableau budgétaire 1'!F7</f>
        <v>UNICEF (budget en USD)</v>
      </c>
      <c r="F6" s="293" t="s">
        <v>237</v>
      </c>
      <c r="I6" s="53"/>
      <c r="J6" s="39" t="str">
        <f>'1) Tableau budgétaire 1'!O7</f>
        <v>PNUD (budget en USD)</v>
      </c>
      <c r="K6" s="39" t="str">
        <f>'1) Tableau budgétaire 1'!P7</f>
        <v xml:space="preserve"> OIM (budget en USD)</v>
      </c>
      <c r="L6" s="39" t="str">
        <f>'1) Tableau budgétaire 1'!Q7</f>
        <v>UNICEF (budget en USD)</v>
      </c>
      <c r="M6" s="39" t="str">
        <f>'1) Tableau budgétaire 1'!R7</f>
        <v>Total</v>
      </c>
    </row>
    <row r="7" spans="2:13" s="55" customFormat="1" ht="31" x14ac:dyDescent="0.35">
      <c r="B7" s="9" t="s">
        <v>238</v>
      </c>
      <c r="C7" s="191">
        <f>'2) Tableau budgétaire 2'!D200</f>
        <v>230000</v>
      </c>
      <c r="D7" s="191">
        <f>'2) Tableau budgétaire 2'!E200</f>
        <v>150000</v>
      </c>
      <c r="E7" s="191">
        <f>'2) Tableau budgétaire 2'!F200</f>
        <v>105000</v>
      </c>
      <c r="F7" s="51">
        <f t="shared" ref="F7:F14" si="0">SUM(C7:E7)</f>
        <v>485000</v>
      </c>
      <c r="I7" s="9" t="s">
        <v>238</v>
      </c>
      <c r="J7" s="260">
        <f>'2) Tableau budgétaire 2'!K200</f>
        <v>364000</v>
      </c>
      <c r="K7" s="260">
        <f>'2) Tableau budgétaire 2'!L200</f>
        <v>215000</v>
      </c>
      <c r="L7" s="257">
        <f>'2) Tableau budgétaire 2'!M200</f>
        <v>105000</v>
      </c>
      <c r="M7" s="260">
        <f>'2) Tableau budgétaire 2'!N200</f>
        <v>684000</v>
      </c>
    </row>
    <row r="8" spans="2:13" s="55" customFormat="1" ht="46.5" x14ac:dyDescent="0.35">
      <c r="B8" s="9" t="s">
        <v>239</v>
      </c>
      <c r="C8" s="191">
        <f>'2) Tableau budgétaire 2'!D201</f>
        <v>384509.35</v>
      </c>
      <c r="D8" s="191">
        <f>'2) Tableau budgétaire 2'!E201</f>
        <v>125000</v>
      </c>
      <c r="E8" s="191">
        <f>'2) Tableau budgétaire 2'!F201</f>
        <v>92065.42</v>
      </c>
      <c r="F8" s="52">
        <f t="shared" si="0"/>
        <v>601574.77</v>
      </c>
      <c r="I8" s="9" t="s">
        <v>239</v>
      </c>
      <c r="J8" s="257">
        <f>'2) Tableau budgétaire 2'!K201</f>
        <v>384509.35</v>
      </c>
      <c r="K8" s="257">
        <f>'2) Tableau budgétaire 2'!L201</f>
        <v>125000</v>
      </c>
      <c r="L8" s="257">
        <f>'2) Tableau budgétaire 2'!M201</f>
        <v>92065.42</v>
      </c>
      <c r="M8" s="257">
        <f>'2) Tableau budgétaire 2'!N201</f>
        <v>601574.77</v>
      </c>
    </row>
    <row r="9" spans="2:13" s="55" customFormat="1" ht="62" x14ac:dyDescent="0.35">
      <c r="B9" s="9" t="s">
        <v>240</v>
      </c>
      <c r="C9" s="191">
        <f>'2) Tableau budgétaire 2'!D202</f>
        <v>569000</v>
      </c>
      <c r="D9" s="191">
        <f>'2) Tableau budgétaire 2'!E202</f>
        <v>278000</v>
      </c>
      <c r="E9" s="191">
        <f>'2) Tableau budgétaire 2'!F202</f>
        <v>110000</v>
      </c>
      <c r="F9" s="52">
        <f t="shared" si="0"/>
        <v>957000</v>
      </c>
      <c r="I9" s="9" t="s">
        <v>240</v>
      </c>
      <c r="J9" s="260">
        <f>'2) Tableau budgétaire 2'!K202</f>
        <v>435000</v>
      </c>
      <c r="K9" s="260">
        <f>'2) Tableau budgétaire 2'!L202</f>
        <v>228000</v>
      </c>
      <c r="L9" s="257">
        <f>'2) Tableau budgétaire 2'!M202</f>
        <v>110000</v>
      </c>
      <c r="M9" s="260">
        <f>'2) Tableau budgétaire 2'!N202</f>
        <v>773000</v>
      </c>
    </row>
    <row r="10" spans="2:13" s="55" customFormat="1" ht="42" customHeight="1" x14ac:dyDescent="0.35">
      <c r="B10" s="17" t="s">
        <v>241</v>
      </c>
      <c r="C10" s="191">
        <f>'2) Tableau budgétaire 2'!D203</f>
        <v>255000</v>
      </c>
      <c r="D10" s="191">
        <f>'2) Tableau budgétaire 2'!E203</f>
        <v>200000</v>
      </c>
      <c r="E10" s="191">
        <f>'2) Tableau budgétaire 2'!F203</f>
        <v>0</v>
      </c>
      <c r="F10" s="52">
        <f t="shared" si="0"/>
        <v>455000</v>
      </c>
      <c r="I10" s="17" t="s">
        <v>241</v>
      </c>
      <c r="J10" s="260">
        <f>'2) Tableau budgétaire 2'!K203</f>
        <v>309000</v>
      </c>
      <c r="K10" s="260">
        <f>'2) Tableau budgétaire 2'!L203</f>
        <v>245000</v>
      </c>
      <c r="L10" s="257">
        <f>'2) Tableau budgétaire 2'!M203</f>
        <v>0</v>
      </c>
      <c r="M10" s="260">
        <f>'2) Tableau budgétaire 2'!N203</f>
        <v>554000</v>
      </c>
    </row>
    <row r="11" spans="2:13" s="55" customFormat="1" ht="33.65" customHeight="1" x14ac:dyDescent="0.35">
      <c r="B11" s="9" t="s">
        <v>242</v>
      </c>
      <c r="C11" s="191">
        <f>'2) Tableau budgétaire 2'!D204</f>
        <v>245000</v>
      </c>
      <c r="D11" s="191">
        <f>'2) Tableau budgétaire 2'!E204</f>
        <v>170000</v>
      </c>
      <c r="E11" s="191">
        <f>'2) Tableau budgétaire 2'!F204</f>
        <v>32000</v>
      </c>
      <c r="F11" s="52">
        <f t="shared" si="0"/>
        <v>447000</v>
      </c>
      <c r="I11" s="9" t="s">
        <v>242</v>
      </c>
      <c r="J11" s="260">
        <f>'2) Tableau budgétaire 2'!K204</f>
        <v>210000</v>
      </c>
      <c r="K11" s="260">
        <f>'2) Tableau budgétaire 2'!L204</f>
        <v>155000</v>
      </c>
      <c r="L11" s="257">
        <f>'2) Tableau budgétaire 2'!M204</f>
        <v>32000</v>
      </c>
      <c r="M11" s="260">
        <f>'2) Tableau budgétaire 2'!N204</f>
        <v>397000</v>
      </c>
    </row>
    <row r="12" spans="2:13" s="55" customFormat="1" ht="46.5" x14ac:dyDescent="0.35">
      <c r="B12" s="9" t="s">
        <v>243</v>
      </c>
      <c r="C12" s="191">
        <f>'2) Tableau budgétaire 2'!D205</f>
        <v>290000</v>
      </c>
      <c r="D12" s="191">
        <f>'2) Tableau budgétaire 2'!E205</f>
        <v>181500</v>
      </c>
      <c r="E12" s="191">
        <f>'2) Tableau budgétaire 2'!F205</f>
        <v>396000</v>
      </c>
      <c r="F12" s="52">
        <f t="shared" si="0"/>
        <v>867500</v>
      </c>
      <c r="I12" s="9" t="s">
        <v>243</v>
      </c>
      <c r="J12" s="257">
        <f>'2) Tableau budgétaire 2'!K205</f>
        <v>290000</v>
      </c>
      <c r="K12" s="260">
        <f>'2) Tableau budgétaire 2'!L205</f>
        <v>136500</v>
      </c>
      <c r="L12" s="257">
        <f>'2) Tableau budgétaire 2'!M205</f>
        <v>396000</v>
      </c>
      <c r="M12" s="260">
        <f>'2) Tableau budgétaire 2'!N205</f>
        <v>822500</v>
      </c>
    </row>
    <row r="13" spans="2:13" s="55" customFormat="1" ht="31.5" thickBot="1" x14ac:dyDescent="0.4">
      <c r="B13" s="113" t="s">
        <v>244</v>
      </c>
      <c r="C13" s="197">
        <f>'2) Tableau budgétaire 2'!D206</f>
        <v>743500</v>
      </c>
      <c r="D13" s="197">
        <f>'2) Tableau budgétaire 2'!E206</f>
        <v>403612.14999999997</v>
      </c>
      <c r="E13" s="197">
        <f>'2) Tableau budgétaire 2'!F206</f>
        <v>180000</v>
      </c>
      <c r="F13" s="114">
        <f t="shared" si="0"/>
        <v>1327112.1499999999</v>
      </c>
      <c r="I13" s="113" t="s">
        <v>244</v>
      </c>
      <c r="J13" s="261">
        <f>'2) Tableau budgétaire 2'!K206</f>
        <v>724500</v>
      </c>
      <c r="K13" s="258">
        <f>'2) Tableau budgétaire 2'!L206</f>
        <v>403612.14999999997</v>
      </c>
      <c r="L13" s="258">
        <f>'2) Tableau budgétaire 2'!M206</f>
        <v>180000</v>
      </c>
      <c r="M13" s="261">
        <f>'2) Tableau budgétaire 2'!N206</f>
        <v>1308112.1499999999</v>
      </c>
    </row>
    <row r="14" spans="2:13" s="55" customFormat="1" ht="30" customHeight="1" x14ac:dyDescent="0.35">
      <c r="B14" s="198" t="s">
        <v>245</v>
      </c>
      <c r="C14" s="199">
        <f>SUM(C7:C13)</f>
        <v>2717009.35</v>
      </c>
      <c r="D14" s="199">
        <f>SUM(D7:D13)</f>
        <v>1508112.15</v>
      </c>
      <c r="E14" s="199">
        <f>SUM(E7:E13)</f>
        <v>915065.41999999993</v>
      </c>
      <c r="F14" s="200">
        <f t="shared" si="0"/>
        <v>5140186.92</v>
      </c>
      <c r="I14" s="253" t="s">
        <v>245</v>
      </c>
      <c r="J14" s="254">
        <f>'2) Tableau budgétaire 2'!K207</f>
        <v>2717009.35</v>
      </c>
      <c r="K14" s="254">
        <f>'2) Tableau budgétaire 2'!L207</f>
        <v>1508112.15</v>
      </c>
      <c r="L14" s="254">
        <f>'2) Tableau budgétaire 2'!M207</f>
        <v>915065.41999999993</v>
      </c>
      <c r="M14" s="255">
        <f>'2) Tableau budgétaire 2'!N207</f>
        <v>5140186.92</v>
      </c>
    </row>
    <row r="15" spans="2:13" s="55" customFormat="1" ht="22.5" customHeight="1" x14ac:dyDescent="0.35">
      <c r="B15" s="201" t="s">
        <v>246</v>
      </c>
      <c r="C15" s="110">
        <f>C14*0.07</f>
        <v>190190.65450000003</v>
      </c>
      <c r="D15" s="110">
        <f t="shared" ref="D15:F15" si="1">D14*0.07</f>
        <v>105567.8505</v>
      </c>
      <c r="E15" s="110">
        <f t="shared" si="1"/>
        <v>64054.579400000002</v>
      </c>
      <c r="F15" s="115">
        <f t="shared" si="1"/>
        <v>359813.08440000005</v>
      </c>
      <c r="I15" s="256" t="s">
        <v>246</v>
      </c>
      <c r="J15" s="42">
        <f>'2) Tableau budgétaire 2'!K208</f>
        <v>190190.65450000003</v>
      </c>
      <c r="K15" s="42">
        <f>'2) Tableau budgétaire 2'!L208</f>
        <v>105567.8505</v>
      </c>
      <c r="L15" s="42">
        <f>'2) Tableau budgétaire 2'!M208</f>
        <v>64054.579400000002</v>
      </c>
      <c r="M15" s="51">
        <f>'2) Tableau budgétaire 2'!N208</f>
        <v>359813.08440000005</v>
      </c>
    </row>
    <row r="16" spans="2:13" s="55" customFormat="1" ht="30" customHeight="1" thickBot="1" x14ac:dyDescent="0.4">
      <c r="B16" s="111" t="s">
        <v>4</v>
      </c>
      <c r="C16" s="112">
        <f>C14+C15</f>
        <v>2907200.0045000003</v>
      </c>
      <c r="D16" s="112">
        <f t="shared" ref="D16:F16" si="2">D14+D15</f>
        <v>1613680.0004999998</v>
      </c>
      <c r="E16" s="112">
        <f t="shared" si="2"/>
        <v>979119.99939999997</v>
      </c>
      <c r="F16" s="116">
        <f t="shared" si="2"/>
        <v>5500000.0044</v>
      </c>
      <c r="I16" s="111" t="s">
        <v>4</v>
      </c>
      <c r="J16" s="94">
        <f>'2) Tableau budgétaire 2'!K209</f>
        <v>2907200.0045000003</v>
      </c>
      <c r="K16" s="94">
        <f>'2) Tableau budgétaire 2'!L209</f>
        <v>1613680.0004999998</v>
      </c>
      <c r="L16" s="94">
        <f>'2) Tableau budgétaire 2'!M209</f>
        <v>979119.99939999997</v>
      </c>
      <c r="M16" s="54">
        <f>'2) Tableau budgétaire 2'!N209</f>
        <v>5500000.0044</v>
      </c>
    </row>
    <row r="17" spans="2:16" s="55" customFormat="1" ht="16" thickBot="1" x14ac:dyDescent="0.4">
      <c r="B17" s="196"/>
      <c r="C17" s="196"/>
      <c r="D17" s="196"/>
      <c r="E17" s="196"/>
      <c r="F17" s="196"/>
      <c r="G17" s="196"/>
    </row>
    <row r="18" spans="2:16" s="55" customFormat="1" ht="15.65" customHeight="1" x14ac:dyDescent="0.35">
      <c r="B18" s="305" t="s">
        <v>247</v>
      </c>
      <c r="C18" s="306"/>
      <c r="D18" s="306"/>
      <c r="E18" s="306"/>
      <c r="F18" s="308"/>
      <c r="G18" s="196"/>
      <c r="I18" s="345" t="s">
        <v>247</v>
      </c>
      <c r="J18" s="346"/>
      <c r="K18" s="346"/>
      <c r="L18" s="346"/>
      <c r="M18" s="347"/>
      <c r="P18"/>
    </row>
    <row r="19" spans="2:16" ht="48" customHeight="1" x14ac:dyDescent="0.35">
      <c r="B19" s="15"/>
      <c r="C19" s="13" t="str">
        <f>'1) Tableau budgétaire 1'!D7</f>
        <v>PNUD (budget en USD)</v>
      </c>
      <c r="D19" s="13" t="str">
        <f>'1) Tableau budgétaire 1'!E7</f>
        <v xml:space="preserve"> OIM (budget en USD)</v>
      </c>
      <c r="E19" s="13" t="str">
        <f>'1) Tableau budgétaire 1'!F7</f>
        <v>UNICEF (budget en USD)</v>
      </c>
      <c r="F19" s="16" t="s">
        <v>54</v>
      </c>
      <c r="G19" s="133" t="s">
        <v>224</v>
      </c>
      <c r="I19" s="13"/>
      <c r="J19" s="13" t="str">
        <f>'1) Tableau budgétaire 1'!O7</f>
        <v>PNUD (budget en USD)</v>
      </c>
      <c r="K19" s="13" t="str">
        <f>'1) Tableau budgétaire 1'!P7</f>
        <v xml:space="preserve"> OIM (budget en USD)</v>
      </c>
      <c r="L19" s="13" t="str">
        <f>'1) Tableau budgétaire 1'!Q7</f>
        <v>UNICEF (budget en USD)</v>
      </c>
      <c r="M19" s="13" t="str">
        <f>'1) Tableau budgétaire 1'!R7</f>
        <v>Total</v>
      </c>
      <c r="N19" s="133" t="s">
        <v>224</v>
      </c>
      <c r="O19" s="55"/>
    </row>
    <row r="20" spans="2:16" ht="23.25" customHeight="1" x14ac:dyDescent="0.35">
      <c r="B20" s="14" t="s">
        <v>248</v>
      </c>
      <c r="C20" s="12">
        <f>'1) Tableau budgétaire 1'!D198</f>
        <v>1453600.0022500001</v>
      </c>
      <c r="D20" s="12">
        <f>'1) Tableau budgétaire 1'!E198</f>
        <v>806840.00024999992</v>
      </c>
      <c r="E20" s="12">
        <f>'1) Tableau budgétaire 1'!F198</f>
        <v>489559.99969999999</v>
      </c>
      <c r="F20" s="132">
        <f>'1) Tableau budgétaire 1'!G198</f>
        <v>2750000.0022</v>
      </c>
      <c r="G20" s="134">
        <f>'1) Tableau budgétaire 1'!H198</f>
        <v>0.5</v>
      </c>
      <c r="I20" s="14" t="s">
        <v>248</v>
      </c>
      <c r="J20" s="12">
        <f>'1) Tableau budgétaire 1'!O198</f>
        <v>1453600.0022500001</v>
      </c>
      <c r="K20" s="12">
        <f>'1) Tableau budgétaire 1'!P198</f>
        <v>806840.00024999992</v>
      </c>
      <c r="L20" s="12">
        <f>'1) Tableau budgétaire 1'!Q198</f>
        <v>489559.99969999999</v>
      </c>
      <c r="M20" s="12">
        <f>'1) Tableau budgétaire 1'!R198</f>
        <v>2750000.0022</v>
      </c>
      <c r="N20" s="134">
        <f>'1) Tableau budgétaire 1'!S198</f>
        <v>0.5</v>
      </c>
    </row>
    <row r="21" spans="2:16" ht="24.75" customHeight="1" x14ac:dyDescent="0.35">
      <c r="B21" s="14" t="s">
        <v>249</v>
      </c>
      <c r="C21" s="12">
        <f>'1) Tableau budgétaire 1'!D199</f>
        <v>726800.00112500007</v>
      </c>
      <c r="D21" s="12">
        <f>'1) Tableau budgétaire 1'!E199</f>
        <v>403420.00012499996</v>
      </c>
      <c r="E21" s="12">
        <f>'1) Tableau budgétaire 1'!F199</f>
        <v>244779.99984999999</v>
      </c>
      <c r="F21" s="132">
        <f>'1) Tableau budgétaire 1'!G199</f>
        <v>1375000.0011</v>
      </c>
      <c r="G21" s="134">
        <f>'1) Tableau budgétaire 1'!H199</f>
        <v>0.25</v>
      </c>
      <c r="I21" s="14" t="s">
        <v>249</v>
      </c>
      <c r="J21" s="262">
        <f>'1) Tableau budgétaire 1'!O199</f>
        <v>726800.00112500007</v>
      </c>
      <c r="K21" s="262">
        <f>'1) Tableau budgétaire 1'!P199</f>
        <v>403420.00012499996</v>
      </c>
      <c r="L21" s="262">
        <f>'1) Tableau budgétaire 1'!Q199</f>
        <v>244779.99984999999</v>
      </c>
      <c r="M21" s="262">
        <f>'1) Tableau budgétaire 1'!R199</f>
        <v>1375000.0011</v>
      </c>
      <c r="N21" s="263">
        <f>'1) Tableau budgétaire 1'!S199</f>
        <v>0.25</v>
      </c>
    </row>
    <row r="22" spans="2:16" ht="24.75" customHeight="1" thickBot="1" x14ac:dyDescent="0.4">
      <c r="B22" s="14" t="s">
        <v>250</v>
      </c>
      <c r="C22" s="12">
        <f>'1) Tableau budgétaire 1'!D200</f>
        <v>726800.00112500007</v>
      </c>
      <c r="D22" s="12">
        <f>'1) Tableau budgétaire 1'!E200</f>
        <v>403420.00012499996</v>
      </c>
      <c r="E22" s="12">
        <f>'1) Tableau budgétaire 1'!F200</f>
        <v>244779.99984999999</v>
      </c>
      <c r="F22" s="132">
        <f>'1) Tableau budgétaire 1'!G200</f>
        <v>1375000.0011</v>
      </c>
      <c r="G22" s="135">
        <f>'1) Tableau budgétaire 1'!H200</f>
        <v>0.25</v>
      </c>
      <c r="I22" s="14" t="s">
        <v>250</v>
      </c>
      <c r="J22" s="262">
        <f>'1) Tableau budgétaire 1'!O200</f>
        <v>726800.00112500007</v>
      </c>
      <c r="K22" s="262">
        <f>'1) Tableau budgétaire 1'!P200</f>
        <v>403420.00012499996</v>
      </c>
      <c r="L22" s="262">
        <f>'1) Tableau budgétaire 1'!Q200</f>
        <v>244779.99984999999</v>
      </c>
      <c r="M22" s="262">
        <f>'1) Tableau budgétaire 1'!R200</f>
        <v>1375000.0011</v>
      </c>
      <c r="N22" s="263">
        <f>'1) Tableau budgétaire 1'!S200</f>
        <v>0.25</v>
      </c>
    </row>
    <row r="23" spans="2:16" ht="16" thickBot="1" x14ac:dyDescent="0.4">
      <c r="B23" s="6" t="s">
        <v>54</v>
      </c>
      <c r="C23" s="136">
        <f>'1) Tableau budgétaire 1'!D201</f>
        <v>2907200.0045000003</v>
      </c>
      <c r="D23" s="136">
        <f>'1) Tableau budgétaire 1'!E201</f>
        <v>1613680.0004999998</v>
      </c>
      <c r="E23" s="136">
        <f>'1) Tableau budgétaire 1'!F201</f>
        <v>979119.99939999997</v>
      </c>
      <c r="F23" s="136">
        <f>'1) Tableau budgétaire 1'!G201</f>
        <v>5500000.0044</v>
      </c>
      <c r="I23" s="6" t="s">
        <v>54</v>
      </c>
      <c r="J23" s="12">
        <f>'1) Tableau budgétaire 1'!O201</f>
        <v>2907200.0045000003</v>
      </c>
      <c r="K23" s="12">
        <f>'1) Tableau budgétaire 1'!P201</f>
        <v>1613680.0004999998</v>
      </c>
      <c r="L23" s="12">
        <f>'1) Tableau budgétaire 1'!Q201</f>
        <v>979119.99939999997</v>
      </c>
      <c r="M23" s="12">
        <f>'1) Tableau budgétaire 1'!R201</f>
        <v>5500000.0044</v>
      </c>
    </row>
  </sheetData>
  <sheetProtection sheet="1" objects="1" scenarios="1" formatCells="0" formatColumns="0" formatRows="0"/>
  <mergeCells count="5">
    <mergeCell ref="I18:M18"/>
    <mergeCell ref="I5:M5"/>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I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I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I9" xr:uid="{77711502-57BE-4DB4-AF61-EF9806395508}"/>
    <dataValidation allowBlank="1" showInputMessage="1" showErrorMessage="1" prompt="Includes staff and non-staff travel paid for by the organization directly related to a project." sqref="B11 I11" xr:uid="{7599ADEE-72AD-45B4-93A0-EDFAEB4D5077}"/>
    <dataValidation allowBlank="1" showInputMessage="1" showErrorMessage="1" prompt="Services contracted by an organization which follow the normal procurement processes." sqref="B10 I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I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I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1'!$G$193</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6328125" defaultRowHeight="14.5" x14ac:dyDescent="0.35"/>
  <sheetData>
    <row r="1" spans="1:1" x14ac:dyDescent="0.35">
      <c r="A1" s="98">
        <v>0</v>
      </c>
    </row>
    <row r="2" spans="1:1" x14ac:dyDescent="0.35">
      <c r="A2" s="98">
        <v>0.2</v>
      </c>
    </row>
    <row r="3" spans="1:1" x14ac:dyDescent="0.35">
      <c r="A3" s="98">
        <v>0.4</v>
      </c>
    </row>
    <row r="4" spans="1:1" x14ac:dyDescent="0.35">
      <c r="A4" s="98">
        <v>0.6</v>
      </c>
    </row>
    <row r="5" spans="1:1" x14ac:dyDescent="0.35">
      <c r="A5" s="98">
        <v>0.8</v>
      </c>
    </row>
    <row r="6" spans="1:1" x14ac:dyDescent="0.35">
      <c r="A6" s="9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6328125" defaultRowHeight="14.5" x14ac:dyDescent="0.35"/>
  <sheetData>
    <row r="1" spans="1:2" x14ac:dyDescent="0.35">
      <c r="A1" s="56" t="s">
        <v>251</v>
      </c>
      <c r="B1" s="57" t="s">
        <v>252</v>
      </c>
    </row>
    <row r="2" spans="1:2" x14ac:dyDescent="0.35">
      <c r="A2" s="58" t="s">
        <v>253</v>
      </c>
      <c r="B2" s="59" t="s">
        <v>254</v>
      </c>
    </row>
    <row r="3" spans="1:2" x14ac:dyDescent="0.35">
      <c r="A3" s="58" t="s">
        <v>255</v>
      </c>
      <c r="B3" s="59" t="s">
        <v>256</v>
      </c>
    </row>
    <row r="4" spans="1:2" x14ac:dyDescent="0.35">
      <c r="A4" s="58" t="s">
        <v>257</v>
      </c>
      <c r="B4" s="59" t="s">
        <v>258</v>
      </c>
    </row>
    <row r="5" spans="1:2" x14ac:dyDescent="0.35">
      <c r="A5" s="58" t="s">
        <v>259</v>
      </c>
      <c r="B5" s="59" t="s">
        <v>260</v>
      </c>
    </row>
    <row r="6" spans="1:2" x14ac:dyDescent="0.35">
      <c r="A6" s="58" t="s">
        <v>261</v>
      </c>
      <c r="B6" s="59" t="s">
        <v>262</v>
      </c>
    </row>
    <row r="7" spans="1:2" x14ac:dyDescent="0.35">
      <c r="A7" s="58" t="s">
        <v>263</v>
      </c>
      <c r="B7" s="59" t="s">
        <v>264</v>
      </c>
    </row>
    <row r="8" spans="1:2" x14ac:dyDescent="0.35">
      <c r="A8" s="58" t="s">
        <v>265</v>
      </c>
      <c r="B8" s="59" t="s">
        <v>266</v>
      </c>
    </row>
    <row r="9" spans="1:2" x14ac:dyDescent="0.35">
      <c r="A9" s="58" t="s">
        <v>267</v>
      </c>
      <c r="B9" s="59" t="s">
        <v>268</v>
      </c>
    </row>
    <row r="10" spans="1:2" x14ac:dyDescent="0.35">
      <c r="A10" s="58" t="s">
        <v>269</v>
      </c>
      <c r="B10" s="59" t="s">
        <v>270</v>
      </c>
    </row>
    <row r="11" spans="1:2" x14ac:dyDescent="0.35">
      <c r="A11" s="58" t="s">
        <v>271</v>
      </c>
      <c r="B11" s="59" t="s">
        <v>272</v>
      </c>
    </row>
    <row r="12" spans="1:2" x14ac:dyDescent="0.35">
      <c r="A12" s="58" t="s">
        <v>273</v>
      </c>
      <c r="B12" s="59" t="s">
        <v>274</v>
      </c>
    </row>
    <row r="13" spans="1:2" x14ac:dyDescent="0.35">
      <c r="A13" s="58" t="s">
        <v>275</v>
      </c>
      <c r="B13" s="59" t="s">
        <v>276</v>
      </c>
    </row>
    <row r="14" spans="1:2" x14ac:dyDescent="0.35">
      <c r="A14" s="58" t="s">
        <v>277</v>
      </c>
      <c r="B14" s="59" t="s">
        <v>278</v>
      </c>
    </row>
    <row r="15" spans="1:2" x14ac:dyDescent="0.35">
      <c r="A15" s="58" t="s">
        <v>279</v>
      </c>
      <c r="B15" s="59" t="s">
        <v>280</v>
      </c>
    </row>
    <row r="16" spans="1:2" x14ac:dyDescent="0.35">
      <c r="A16" s="58" t="s">
        <v>281</v>
      </c>
      <c r="B16" s="59" t="s">
        <v>282</v>
      </c>
    </row>
    <row r="17" spans="1:2" x14ac:dyDescent="0.35">
      <c r="A17" s="58" t="s">
        <v>283</v>
      </c>
      <c r="B17" s="59" t="s">
        <v>284</v>
      </c>
    </row>
    <row r="18" spans="1:2" x14ac:dyDescent="0.35">
      <c r="A18" s="58" t="s">
        <v>285</v>
      </c>
      <c r="B18" s="59" t="s">
        <v>286</v>
      </c>
    </row>
    <row r="19" spans="1:2" x14ac:dyDescent="0.35">
      <c r="A19" s="58" t="s">
        <v>287</v>
      </c>
      <c r="B19" s="59" t="s">
        <v>288</v>
      </c>
    </row>
    <row r="20" spans="1:2" x14ac:dyDescent="0.35">
      <c r="A20" s="58" t="s">
        <v>289</v>
      </c>
      <c r="B20" s="59" t="s">
        <v>290</v>
      </c>
    </row>
    <row r="21" spans="1:2" x14ac:dyDescent="0.35">
      <c r="A21" s="58" t="s">
        <v>291</v>
      </c>
      <c r="B21" s="59" t="s">
        <v>292</v>
      </c>
    </row>
    <row r="22" spans="1:2" x14ac:dyDescent="0.35">
      <c r="A22" s="58" t="s">
        <v>293</v>
      </c>
      <c r="B22" s="59" t="s">
        <v>294</v>
      </c>
    </row>
    <row r="23" spans="1:2" x14ac:dyDescent="0.35">
      <c r="A23" s="58" t="s">
        <v>295</v>
      </c>
      <c r="B23" s="59" t="s">
        <v>296</v>
      </c>
    </row>
    <row r="24" spans="1:2" x14ac:dyDescent="0.35">
      <c r="A24" s="58" t="s">
        <v>297</v>
      </c>
      <c r="B24" s="59" t="s">
        <v>298</v>
      </c>
    </row>
    <row r="25" spans="1:2" x14ac:dyDescent="0.35">
      <c r="A25" s="58" t="s">
        <v>299</v>
      </c>
      <c r="B25" s="59" t="s">
        <v>300</v>
      </c>
    </row>
    <row r="26" spans="1:2" x14ac:dyDescent="0.35">
      <c r="A26" s="58" t="s">
        <v>301</v>
      </c>
      <c r="B26" s="59" t="s">
        <v>302</v>
      </c>
    </row>
    <row r="27" spans="1:2" x14ac:dyDescent="0.35">
      <c r="A27" s="58" t="s">
        <v>303</v>
      </c>
      <c r="B27" s="59" t="s">
        <v>304</v>
      </c>
    </row>
    <row r="28" spans="1:2" x14ac:dyDescent="0.35">
      <c r="A28" s="58" t="s">
        <v>305</v>
      </c>
      <c r="B28" s="59" t="s">
        <v>306</v>
      </c>
    </row>
    <row r="29" spans="1:2" x14ac:dyDescent="0.35">
      <c r="A29" s="58" t="s">
        <v>307</v>
      </c>
      <c r="B29" s="59" t="s">
        <v>308</v>
      </c>
    </row>
    <row r="30" spans="1:2" x14ac:dyDescent="0.35">
      <c r="A30" s="58" t="s">
        <v>309</v>
      </c>
      <c r="B30" s="59" t="s">
        <v>310</v>
      </c>
    </row>
    <row r="31" spans="1:2" x14ac:dyDescent="0.35">
      <c r="A31" s="58" t="s">
        <v>311</v>
      </c>
      <c r="B31" s="59" t="s">
        <v>312</v>
      </c>
    </row>
    <row r="32" spans="1:2" x14ac:dyDescent="0.35">
      <c r="A32" s="58" t="s">
        <v>313</v>
      </c>
      <c r="B32" s="59" t="s">
        <v>314</v>
      </c>
    </row>
    <row r="33" spans="1:2" x14ac:dyDescent="0.35">
      <c r="A33" s="58" t="s">
        <v>315</v>
      </c>
      <c r="B33" s="59" t="s">
        <v>316</v>
      </c>
    </row>
    <row r="34" spans="1:2" x14ac:dyDescent="0.35">
      <c r="A34" s="58" t="s">
        <v>317</v>
      </c>
      <c r="B34" s="59" t="s">
        <v>318</v>
      </c>
    </row>
    <row r="35" spans="1:2" x14ac:dyDescent="0.35">
      <c r="A35" s="58" t="s">
        <v>319</v>
      </c>
      <c r="B35" s="59" t="s">
        <v>320</v>
      </c>
    </row>
    <row r="36" spans="1:2" x14ac:dyDescent="0.35">
      <c r="A36" s="58" t="s">
        <v>321</v>
      </c>
      <c r="B36" s="59" t="s">
        <v>322</v>
      </c>
    </row>
    <row r="37" spans="1:2" x14ac:dyDescent="0.35">
      <c r="A37" s="58" t="s">
        <v>323</v>
      </c>
      <c r="B37" s="59" t="s">
        <v>324</v>
      </c>
    </row>
    <row r="38" spans="1:2" x14ac:dyDescent="0.35">
      <c r="A38" s="58" t="s">
        <v>325</v>
      </c>
      <c r="B38" s="59" t="s">
        <v>326</v>
      </c>
    </row>
    <row r="39" spans="1:2" x14ac:dyDescent="0.35">
      <c r="A39" s="58" t="s">
        <v>327</v>
      </c>
      <c r="B39" s="59" t="s">
        <v>328</v>
      </c>
    </row>
    <row r="40" spans="1:2" x14ac:dyDescent="0.35">
      <c r="A40" s="58" t="s">
        <v>329</v>
      </c>
      <c r="B40" s="59" t="s">
        <v>330</v>
      </c>
    </row>
    <row r="41" spans="1:2" x14ac:dyDescent="0.35">
      <c r="A41" s="58" t="s">
        <v>331</v>
      </c>
      <c r="B41" s="59" t="s">
        <v>332</v>
      </c>
    </row>
    <row r="42" spans="1:2" x14ac:dyDescent="0.35">
      <c r="A42" s="58" t="s">
        <v>333</v>
      </c>
      <c r="B42" s="59" t="s">
        <v>334</v>
      </c>
    </row>
    <row r="43" spans="1:2" x14ac:dyDescent="0.35">
      <c r="A43" s="58" t="s">
        <v>335</v>
      </c>
      <c r="B43" s="59" t="s">
        <v>336</v>
      </c>
    </row>
    <row r="44" spans="1:2" x14ac:dyDescent="0.35">
      <c r="A44" s="58" t="s">
        <v>337</v>
      </c>
      <c r="B44" s="59" t="s">
        <v>338</v>
      </c>
    </row>
    <row r="45" spans="1:2" x14ac:dyDescent="0.35">
      <c r="A45" s="58" t="s">
        <v>339</v>
      </c>
      <c r="B45" s="59" t="s">
        <v>340</v>
      </c>
    </row>
    <row r="46" spans="1:2" x14ac:dyDescent="0.35">
      <c r="A46" s="58" t="s">
        <v>341</v>
      </c>
      <c r="B46" s="59" t="s">
        <v>342</v>
      </c>
    </row>
    <row r="47" spans="1:2" x14ac:dyDescent="0.35">
      <c r="A47" s="58" t="s">
        <v>343</v>
      </c>
      <c r="B47" s="59" t="s">
        <v>344</v>
      </c>
    </row>
    <row r="48" spans="1:2" x14ac:dyDescent="0.35">
      <c r="A48" s="58" t="s">
        <v>345</v>
      </c>
      <c r="B48" s="59" t="s">
        <v>346</v>
      </c>
    </row>
    <row r="49" spans="1:2" x14ac:dyDescent="0.35">
      <c r="A49" s="58" t="s">
        <v>347</v>
      </c>
      <c r="B49" s="59" t="s">
        <v>348</v>
      </c>
    </row>
    <row r="50" spans="1:2" x14ac:dyDescent="0.35">
      <c r="A50" s="58" t="s">
        <v>349</v>
      </c>
      <c r="B50" s="59" t="s">
        <v>350</v>
      </c>
    </row>
    <row r="51" spans="1:2" x14ac:dyDescent="0.35">
      <c r="A51" s="58" t="s">
        <v>351</v>
      </c>
      <c r="B51" s="59" t="s">
        <v>352</v>
      </c>
    </row>
    <row r="52" spans="1:2" x14ac:dyDescent="0.35">
      <c r="A52" s="58" t="s">
        <v>353</v>
      </c>
      <c r="B52" s="59" t="s">
        <v>354</v>
      </c>
    </row>
    <row r="53" spans="1:2" x14ac:dyDescent="0.35">
      <c r="A53" s="58" t="s">
        <v>355</v>
      </c>
      <c r="B53" s="59" t="s">
        <v>356</v>
      </c>
    </row>
    <row r="54" spans="1:2" x14ac:dyDescent="0.35">
      <c r="A54" s="58" t="s">
        <v>357</v>
      </c>
      <c r="B54" s="59" t="s">
        <v>358</v>
      </c>
    </row>
    <row r="55" spans="1:2" x14ac:dyDescent="0.35">
      <c r="A55" s="58" t="s">
        <v>359</v>
      </c>
      <c r="B55" s="59" t="s">
        <v>360</v>
      </c>
    </row>
    <row r="56" spans="1:2" x14ac:dyDescent="0.35">
      <c r="A56" s="58" t="s">
        <v>361</v>
      </c>
      <c r="B56" s="59" t="s">
        <v>362</v>
      </c>
    </row>
    <row r="57" spans="1:2" x14ac:dyDescent="0.35">
      <c r="A57" s="58" t="s">
        <v>363</v>
      </c>
      <c r="B57" s="59" t="s">
        <v>364</v>
      </c>
    </row>
    <row r="58" spans="1:2" x14ac:dyDescent="0.35">
      <c r="A58" s="58" t="s">
        <v>365</v>
      </c>
      <c r="B58" s="59" t="s">
        <v>366</v>
      </c>
    </row>
    <row r="59" spans="1:2" x14ac:dyDescent="0.35">
      <c r="A59" s="58" t="s">
        <v>367</v>
      </c>
      <c r="B59" s="59" t="s">
        <v>368</v>
      </c>
    </row>
    <row r="60" spans="1:2" x14ac:dyDescent="0.35">
      <c r="A60" s="58" t="s">
        <v>369</v>
      </c>
      <c r="B60" s="59" t="s">
        <v>370</v>
      </c>
    </row>
    <row r="61" spans="1:2" x14ac:dyDescent="0.35">
      <c r="A61" s="58" t="s">
        <v>371</v>
      </c>
      <c r="B61" s="59" t="s">
        <v>372</v>
      </c>
    </row>
    <row r="62" spans="1:2" x14ac:dyDescent="0.35">
      <c r="A62" s="58" t="s">
        <v>373</v>
      </c>
      <c r="B62" s="59" t="s">
        <v>374</v>
      </c>
    </row>
    <row r="63" spans="1:2" x14ac:dyDescent="0.35">
      <c r="A63" s="58" t="s">
        <v>375</v>
      </c>
      <c r="B63" s="59" t="s">
        <v>376</v>
      </c>
    </row>
    <row r="64" spans="1:2" x14ac:dyDescent="0.35">
      <c r="A64" s="58" t="s">
        <v>377</v>
      </c>
      <c r="B64" s="59" t="s">
        <v>378</v>
      </c>
    </row>
    <row r="65" spans="1:2" x14ac:dyDescent="0.35">
      <c r="A65" s="58" t="s">
        <v>379</v>
      </c>
      <c r="B65" s="59" t="s">
        <v>380</v>
      </c>
    </row>
    <row r="66" spans="1:2" x14ac:dyDescent="0.35">
      <c r="A66" s="58" t="s">
        <v>381</v>
      </c>
      <c r="B66" s="59" t="s">
        <v>382</v>
      </c>
    </row>
    <row r="67" spans="1:2" x14ac:dyDescent="0.35">
      <c r="A67" s="58" t="s">
        <v>383</v>
      </c>
      <c r="B67" s="59" t="s">
        <v>384</v>
      </c>
    </row>
    <row r="68" spans="1:2" x14ac:dyDescent="0.35">
      <c r="A68" s="58" t="s">
        <v>385</v>
      </c>
      <c r="B68" s="59" t="s">
        <v>386</v>
      </c>
    </row>
    <row r="69" spans="1:2" x14ac:dyDescent="0.35">
      <c r="A69" s="58" t="s">
        <v>387</v>
      </c>
      <c r="B69" s="59" t="s">
        <v>388</v>
      </c>
    </row>
    <row r="70" spans="1:2" x14ac:dyDescent="0.35">
      <c r="A70" s="58" t="s">
        <v>389</v>
      </c>
      <c r="B70" s="59" t="s">
        <v>390</v>
      </c>
    </row>
    <row r="71" spans="1:2" x14ac:dyDescent="0.35">
      <c r="A71" s="58" t="s">
        <v>391</v>
      </c>
      <c r="B71" s="59" t="s">
        <v>392</v>
      </c>
    </row>
    <row r="72" spans="1:2" x14ac:dyDescent="0.35">
      <c r="A72" s="58" t="s">
        <v>393</v>
      </c>
      <c r="B72" s="59" t="s">
        <v>394</v>
      </c>
    </row>
    <row r="73" spans="1:2" x14ac:dyDescent="0.35">
      <c r="A73" s="58" t="s">
        <v>395</v>
      </c>
      <c r="B73" s="59" t="s">
        <v>396</v>
      </c>
    </row>
    <row r="74" spans="1:2" x14ac:dyDescent="0.35">
      <c r="A74" s="58" t="s">
        <v>397</v>
      </c>
      <c r="B74" s="59" t="s">
        <v>398</v>
      </c>
    </row>
    <row r="75" spans="1:2" x14ac:dyDescent="0.35">
      <c r="A75" s="58" t="s">
        <v>399</v>
      </c>
      <c r="B75" s="60" t="s">
        <v>400</v>
      </c>
    </row>
    <row r="76" spans="1:2" x14ac:dyDescent="0.35">
      <c r="A76" s="58" t="s">
        <v>401</v>
      </c>
      <c r="B76" s="60" t="s">
        <v>402</v>
      </c>
    </row>
    <row r="77" spans="1:2" x14ac:dyDescent="0.35">
      <c r="A77" s="58" t="s">
        <v>403</v>
      </c>
      <c r="B77" s="60" t="s">
        <v>404</v>
      </c>
    </row>
    <row r="78" spans="1:2" x14ac:dyDescent="0.35">
      <c r="A78" s="58" t="s">
        <v>405</v>
      </c>
      <c r="B78" s="60" t="s">
        <v>406</v>
      </c>
    </row>
    <row r="79" spans="1:2" x14ac:dyDescent="0.35">
      <c r="A79" s="58" t="s">
        <v>407</v>
      </c>
      <c r="B79" s="60" t="s">
        <v>408</v>
      </c>
    </row>
    <row r="80" spans="1:2" x14ac:dyDescent="0.35">
      <c r="A80" s="58" t="s">
        <v>409</v>
      </c>
      <c r="B80" s="60" t="s">
        <v>410</v>
      </c>
    </row>
    <row r="81" spans="1:2" x14ac:dyDescent="0.35">
      <c r="A81" s="58" t="s">
        <v>411</v>
      </c>
      <c r="B81" s="60" t="s">
        <v>412</v>
      </c>
    </row>
    <row r="82" spans="1:2" x14ac:dyDescent="0.35">
      <c r="A82" s="58" t="s">
        <v>413</v>
      </c>
      <c r="B82" s="60" t="s">
        <v>414</v>
      </c>
    </row>
    <row r="83" spans="1:2" x14ac:dyDescent="0.35">
      <c r="A83" s="58" t="s">
        <v>415</v>
      </c>
      <c r="B83" s="60" t="s">
        <v>416</v>
      </c>
    </row>
    <row r="84" spans="1:2" x14ac:dyDescent="0.35">
      <c r="A84" s="58" t="s">
        <v>417</v>
      </c>
      <c r="B84" s="60" t="s">
        <v>418</v>
      </c>
    </row>
    <row r="85" spans="1:2" x14ac:dyDescent="0.35">
      <c r="A85" s="58" t="s">
        <v>419</v>
      </c>
      <c r="B85" s="60" t="s">
        <v>420</v>
      </c>
    </row>
    <row r="86" spans="1:2" x14ac:dyDescent="0.35">
      <c r="A86" s="58" t="s">
        <v>421</v>
      </c>
      <c r="B86" s="60" t="s">
        <v>422</v>
      </c>
    </row>
    <row r="87" spans="1:2" x14ac:dyDescent="0.35">
      <c r="A87" s="58" t="s">
        <v>423</v>
      </c>
      <c r="B87" s="60" t="s">
        <v>424</v>
      </c>
    </row>
    <row r="88" spans="1:2" x14ac:dyDescent="0.35">
      <c r="A88" s="58" t="s">
        <v>425</v>
      </c>
      <c r="B88" s="60" t="s">
        <v>426</v>
      </c>
    </row>
    <row r="89" spans="1:2" x14ac:dyDescent="0.35">
      <c r="A89" s="58" t="s">
        <v>427</v>
      </c>
      <c r="B89" s="60" t="s">
        <v>428</v>
      </c>
    </row>
    <row r="90" spans="1:2" x14ac:dyDescent="0.35">
      <c r="A90" s="58" t="s">
        <v>429</v>
      </c>
      <c r="B90" s="60" t="s">
        <v>430</v>
      </c>
    </row>
    <row r="91" spans="1:2" x14ac:dyDescent="0.35">
      <c r="A91" s="58" t="s">
        <v>431</v>
      </c>
      <c r="B91" s="60" t="s">
        <v>432</v>
      </c>
    </row>
    <row r="92" spans="1:2" x14ac:dyDescent="0.35">
      <c r="A92" s="58" t="s">
        <v>433</v>
      </c>
      <c r="B92" s="60" t="s">
        <v>434</v>
      </c>
    </row>
    <row r="93" spans="1:2" x14ac:dyDescent="0.35">
      <c r="A93" s="58" t="s">
        <v>435</v>
      </c>
      <c r="B93" s="60" t="s">
        <v>436</v>
      </c>
    </row>
    <row r="94" spans="1:2" x14ac:dyDescent="0.35">
      <c r="A94" s="58" t="s">
        <v>437</v>
      </c>
      <c r="B94" s="60" t="s">
        <v>438</v>
      </c>
    </row>
    <row r="95" spans="1:2" x14ac:dyDescent="0.35">
      <c r="A95" s="58" t="s">
        <v>439</v>
      </c>
      <c r="B95" s="60" t="s">
        <v>440</v>
      </c>
    </row>
    <row r="96" spans="1:2" x14ac:dyDescent="0.35">
      <c r="A96" s="58" t="s">
        <v>441</v>
      </c>
      <c r="B96" s="60" t="s">
        <v>442</v>
      </c>
    </row>
    <row r="97" spans="1:2" x14ac:dyDescent="0.35">
      <c r="A97" s="58" t="s">
        <v>443</v>
      </c>
      <c r="B97" s="60" t="s">
        <v>444</v>
      </c>
    </row>
    <row r="98" spans="1:2" x14ac:dyDescent="0.35">
      <c r="A98" s="58" t="s">
        <v>445</v>
      </c>
      <c r="B98" s="60" t="s">
        <v>446</v>
      </c>
    </row>
    <row r="99" spans="1:2" x14ac:dyDescent="0.35">
      <c r="A99" s="58" t="s">
        <v>447</v>
      </c>
      <c r="B99" s="60" t="s">
        <v>448</v>
      </c>
    </row>
    <row r="100" spans="1:2" x14ac:dyDescent="0.35">
      <c r="A100" s="58" t="s">
        <v>449</v>
      </c>
      <c r="B100" s="60" t="s">
        <v>450</v>
      </c>
    </row>
    <row r="101" spans="1:2" x14ac:dyDescent="0.35">
      <c r="A101" s="58" t="s">
        <v>451</v>
      </c>
      <c r="B101" s="60" t="s">
        <v>452</v>
      </c>
    </row>
    <row r="102" spans="1:2" x14ac:dyDescent="0.35">
      <c r="A102" s="58" t="s">
        <v>453</v>
      </c>
      <c r="B102" s="60" t="s">
        <v>454</v>
      </c>
    </row>
    <row r="103" spans="1:2" x14ac:dyDescent="0.35">
      <c r="A103" s="58" t="s">
        <v>455</v>
      </c>
      <c r="B103" s="60" t="s">
        <v>456</v>
      </c>
    </row>
    <row r="104" spans="1:2" x14ac:dyDescent="0.35">
      <c r="A104" s="58" t="s">
        <v>457</v>
      </c>
      <c r="B104" s="60" t="s">
        <v>458</v>
      </c>
    </row>
    <row r="105" spans="1:2" x14ac:dyDescent="0.35">
      <c r="A105" s="58" t="s">
        <v>459</v>
      </c>
      <c r="B105" s="60" t="s">
        <v>460</v>
      </c>
    </row>
    <row r="106" spans="1:2" x14ac:dyDescent="0.35">
      <c r="A106" s="58" t="s">
        <v>461</v>
      </c>
      <c r="B106" s="60" t="s">
        <v>462</v>
      </c>
    </row>
    <row r="107" spans="1:2" x14ac:dyDescent="0.35">
      <c r="A107" s="58" t="s">
        <v>463</v>
      </c>
      <c r="B107" s="60" t="s">
        <v>464</v>
      </c>
    </row>
    <row r="108" spans="1:2" x14ac:dyDescent="0.35">
      <c r="A108" s="58" t="s">
        <v>465</v>
      </c>
      <c r="B108" s="60" t="s">
        <v>466</v>
      </c>
    </row>
    <row r="109" spans="1:2" x14ac:dyDescent="0.35">
      <c r="A109" s="58" t="s">
        <v>467</v>
      </c>
      <c r="B109" s="60" t="s">
        <v>468</v>
      </c>
    </row>
    <row r="110" spans="1:2" x14ac:dyDescent="0.35">
      <c r="A110" s="58" t="s">
        <v>469</v>
      </c>
      <c r="B110" s="60" t="s">
        <v>470</v>
      </c>
    </row>
    <row r="111" spans="1:2" x14ac:dyDescent="0.35">
      <c r="A111" s="58" t="s">
        <v>471</v>
      </c>
      <c r="B111" s="60" t="s">
        <v>472</v>
      </c>
    </row>
    <row r="112" spans="1:2" x14ac:dyDescent="0.35">
      <c r="A112" s="58" t="s">
        <v>473</v>
      </c>
      <c r="B112" s="60" t="s">
        <v>474</v>
      </c>
    </row>
    <row r="113" spans="1:2" x14ac:dyDescent="0.35">
      <c r="A113" s="58" t="s">
        <v>475</v>
      </c>
      <c r="B113" s="60" t="s">
        <v>476</v>
      </c>
    </row>
    <row r="114" spans="1:2" x14ac:dyDescent="0.35">
      <c r="A114" s="58" t="s">
        <v>477</v>
      </c>
      <c r="B114" s="60" t="s">
        <v>478</v>
      </c>
    </row>
    <row r="115" spans="1:2" x14ac:dyDescent="0.35">
      <c r="A115" s="58" t="s">
        <v>479</v>
      </c>
      <c r="B115" s="60" t="s">
        <v>480</v>
      </c>
    </row>
    <row r="116" spans="1:2" x14ac:dyDescent="0.35">
      <c r="A116" s="58" t="s">
        <v>481</v>
      </c>
      <c r="B116" s="60" t="s">
        <v>482</v>
      </c>
    </row>
    <row r="117" spans="1:2" x14ac:dyDescent="0.35">
      <c r="A117" s="58" t="s">
        <v>483</v>
      </c>
      <c r="B117" s="60" t="s">
        <v>484</v>
      </c>
    </row>
    <row r="118" spans="1:2" x14ac:dyDescent="0.35">
      <c r="A118" s="58" t="s">
        <v>485</v>
      </c>
      <c r="B118" s="60" t="s">
        <v>486</v>
      </c>
    </row>
    <row r="119" spans="1:2" x14ac:dyDescent="0.35">
      <c r="A119" s="58" t="s">
        <v>487</v>
      </c>
      <c r="B119" s="60" t="s">
        <v>488</v>
      </c>
    </row>
    <row r="120" spans="1:2" x14ac:dyDescent="0.35">
      <c r="A120" s="58" t="s">
        <v>489</v>
      </c>
      <c r="B120" s="60" t="s">
        <v>490</v>
      </c>
    </row>
    <row r="121" spans="1:2" x14ac:dyDescent="0.35">
      <c r="A121" s="58" t="s">
        <v>491</v>
      </c>
      <c r="B121" s="60" t="s">
        <v>492</v>
      </c>
    </row>
    <row r="122" spans="1:2" x14ac:dyDescent="0.35">
      <c r="A122" s="58" t="s">
        <v>493</v>
      </c>
      <c r="B122" s="60" t="s">
        <v>494</v>
      </c>
    </row>
    <row r="123" spans="1:2" x14ac:dyDescent="0.35">
      <c r="A123" s="58" t="s">
        <v>495</v>
      </c>
      <c r="B123" s="60" t="s">
        <v>496</v>
      </c>
    </row>
    <row r="124" spans="1:2" x14ac:dyDescent="0.35">
      <c r="A124" s="58" t="s">
        <v>497</v>
      </c>
      <c r="B124" s="60" t="s">
        <v>498</v>
      </c>
    </row>
    <row r="125" spans="1:2" x14ac:dyDescent="0.35">
      <c r="A125" s="58" t="s">
        <v>499</v>
      </c>
      <c r="B125" s="60" t="s">
        <v>500</v>
      </c>
    </row>
    <row r="126" spans="1:2" x14ac:dyDescent="0.35">
      <c r="A126" s="58" t="s">
        <v>501</v>
      </c>
      <c r="B126" s="60" t="s">
        <v>502</v>
      </c>
    </row>
    <row r="127" spans="1:2" x14ac:dyDescent="0.35">
      <c r="A127" s="58" t="s">
        <v>503</v>
      </c>
      <c r="B127" s="60" t="s">
        <v>504</v>
      </c>
    </row>
    <row r="128" spans="1:2" x14ac:dyDescent="0.35">
      <c r="A128" s="58" t="s">
        <v>505</v>
      </c>
      <c r="B128" s="60" t="s">
        <v>506</v>
      </c>
    </row>
    <row r="129" spans="1:2" x14ac:dyDescent="0.35">
      <c r="A129" s="58" t="s">
        <v>507</v>
      </c>
      <c r="B129" s="60" t="s">
        <v>508</v>
      </c>
    </row>
    <row r="130" spans="1:2" x14ac:dyDescent="0.35">
      <c r="A130" s="58" t="s">
        <v>509</v>
      </c>
      <c r="B130" s="60" t="s">
        <v>510</v>
      </c>
    </row>
    <row r="131" spans="1:2" x14ac:dyDescent="0.35">
      <c r="A131" s="58" t="s">
        <v>511</v>
      </c>
      <c r="B131" s="60" t="s">
        <v>512</v>
      </c>
    </row>
    <row r="132" spans="1:2" x14ac:dyDescent="0.35">
      <c r="A132" s="58" t="s">
        <v>513</v>
      </c>
      <c r="B132" s="60" t="s">
        <v>514</v>
      </c>
    </row>
    <row r="133" spans="1:2" x14ac:dyDescent="0.35">
      <c r="A133" s="58" t="s">
        <v>515</v>
      </c>
      <c r="B133" s="60" t="s">
        <v>516</v>
      </c>
    </row>
    <row r="134" spans="1:2" x14ac:dyDescent="0.35">
      <c r="A134" s="58" t="s">
        <v>517</v>
      </c>
      <c r="B134" s="60" t="s">
        <v>518</v>
      </c>
    </row>
    <row r="135" spans="1:2" x14ac:dyDescent="0.35">
      <c r="A135" s="58" t="s">
        <v>519</v>
      </c>
      <c r="B135" s="60" t="s">
        <v>520</v>
      </c>
    </row>
    <row r="136" spans="1:2" x14ac:dyDescent="0.35">
      <c r="A136" s="58" t="s">
        <v>521</v>
      </c>
      <c r="B136" s="60" t="s">
        <v>522</v>
      </c>
    </row>
    <row r="137" spans="1:2" x14ac:dyDescent="0.35">
      <c r="A137" s="58" t="s">
        <v>523</v>
      </c>
      <c r="B137" s="60" t="s">
        <v>524</v>
      </c>
    </row>
    <row r="138" spans="1:2" x14ac:dyDescent="0.35">
      <c r="A138" s="58" t="s">
        <v>525</v>
      </c>
      <c r="B138" s="60" t="s">
        <v>526</v>
      </c>
    </row>
    <row r="139" spans="1:2" x14ac:dyDescent="0.35">
      <c r="A139" s="58" t="s">
        <v>527</v>
      </c>
      <c r="B139" s="60" t="s">
        <v>528</v>
      </c>
    </row>
    <row r="140" spans="1:2" x14ac:dyDescent="0.35">
      <c r="A140" s="58" t="s">
        <v>529</v>
      </c>
      <c r="B140" s="60" t="s">
        <v>530</v>
      </c>
    </row>
    <row r="141" spans="1:2" x14ac:dyDescent="0.35">
      <c r="A141" s="58" t="s">
        <v>531</v>
      </c>
      <c r="B141" s="60" t="s">
        <v>532</v>
      </c>
    </row>
    <row r="142" spans="1:2" x14ac:dyDescent="0.35">
      <c r="A142" s="58" t="s">
        <v>533</v>
      </c>
      <c r="B142" s="60" t="s">
        <v>534</v>
      </c>
    </row>
    <row r="143" spans="1:2" x14ac:dyDescent="0.35">
      <c r="A143" s="58" t="s">
        <v>535</v>
      </c>
      <c r="B143" s="60" t="s">
        <v>536</v>
      </c>
    </row>
    <row r="144" spans="1:2" x14ac:dyDescent="0.35">
      <c r="A144" s="58" t="s">
        <v>537</v>
      </c>
      <c r="B144" s="60" t="s">
        <v>538</v>
      </c>
    </row>
    <row r="145" spans="1:2" x14ac:dyDescent="0.35">
      <c r="A145" s="58" t="s">
        <v>539</v>
      </c>
      <c r="B145" s="60" t="s">
        <v>540</v>
      </c>
    </row>
    <row r="146" spans="1:2" x14ac:dyDescent="0.35">
      <c r="A146" s="58" t="s">
        <v>541</v>
      </c>
      <c r="B146" s="60" t="s">
        <v>542</v>
      </c>
    </row>
    <row r="147" spans="1:2" x14ac:dyDescent="0.35">
      <c r="A147" s="58" t="s">
        <v>543</v>
      </c>
      <c r="B147" s="60" t="s">
        <v>544</v>
      </c>
    </row>
    <row r="148" spans="1:2" x14ac:dyDescent="0.35">
      <c r="A148" s="58" t="s">
        <v>545</v>
      </c>
      <c r="B148" s="60" t="s">
        <v>546</v>
      </c>
    </row>
    <row r="149" spans="1:2" x14ac:dyDescent="0.35">
      <c r="A149" s="58" t="s">
        <v>547</v>
      </c>
      <c r="B149" s="60" t="s">
        <v>548</v>
      </c>
    </row>
    <row r="150" spans="1:2" x14ac:dyDescent="0.35">
      <c r="A150" s="58" t="s">
        <v>549</v>
      </c>
      <c r="B150" s="60" t="s">
        <v>550</v>
      </c>
    </row>
    <row r="151" spans="1:2" x14ac:dyDescent="0.35">
      <c r="A151" s="58" t="s">
        <v>551</v>
      </c>
      <c r="B151" s="60" t="s">
        <v>552</v>
      </c>
    </row>
    <row r="152" spans="1:2" x14ac:dyDescent="0.35">
      <c r="A152" s="58" t="s">
        <v>553</v>
      </c>
      <c r="B152" s="60" t="s">
        <v>554</v>
      </c>
    </row>
    <row r="153" spans="1:2" x14ac:dyDescent="0.35">
      <c r="A153" s="58" t="s">
        <v>555</v>
      </c>
      <c r="B153" s="60" t="s">
        <v>556</v>
      </c>
    </row>
    <row r="154" spans="1:2" x14ac:dyDescent="0.35">
      <c r="A154" s="58" t="s">
        <v>557</v>
      </c>
      <c r="B154" s="60" t="s">
        <v>558</v>
      </c>
    </row>
    <row r="155" spans="1:2" x14ac:dyDescent="0.35">
      <c r="A155" s="58" t="s">
        <v>559</v>
      </c>
      <c r="B155" s="60" t="s">
        <v>560</v>
      </c>
    </row>
    <row r="156" spans="1:2" x14ac:dyDescent="0.35">
      <c r="A156" s="58" t="s">
        <v>561</v>
      </c>
      <c r="B156" s="60" t="s">
        <v>562</v>
      </c>
    </row>
    <row r="157" spans="1:2" x14ac:dyDescent="0.35">
      <c r="A157" s="58" t="s">
        <v>563</v>
      </c>
      <c r="B157" s="60" t="s">
        <v>564</v>
      </c>
    </row>
    <row r="158" spans="1:2" x14ac:dyDescent="0.35">
      <c r="A158" s="58" t="s">
        <v>565</v>
      </c>
      <c r="B158" s="60" t="s">
        <v>566</v>
      </c>
    </row>
    <row r="159" spans="1:2" x14ac:dyDescent="0.35">
      <c r="A159" s="58" t="s">
        <v>567</v>
      </c>
      <c r="B159" s="60" t="s">
        <v>568</v>
      </c>
    </row>
    <row r="160" spans="1:2" x14ac:dyDescent="0.35">
      <c r="A160" s="58" t="s">
        <v>569</v>
      </c>
      <c r="B160" s="60" t="s">
        <v>570</v>
      </c>
    </row>
    <row r="161" spans="1:2" x14ac:dyDescent="0.35">
      <c r="A161" s="58" t="s">
        <v>571</v>
      </c>
      <c r="B161" s="60" t="s">
        <v>572</v>
      </c>
    </row>
    <row r="162" spans="1:2" x14ac:dyDescent="0.35">
      <c r="A162" s="58" t="s">
        <v>573</v>
      </c>
      <c r="B162" s="60" t="s">
        <v>574</v>
      </c>
    </row>
    <row r="163" spans="1:2" x14ac:dyDescent="0.35">
      <c r="A163" s="58" t="s">
        <v>575</v>
      </c>
      <c r="B163" s="60" t="s">
        <v>576</v>
      </c>
    </row>
    <row r="164" spans="1:2" x14ac:dyDescent="0.35">
      <c r="A164" s="58" t="s">
        <v>577</v>
      </c>
      <c r="B164" s="60" t="s">
        <v>578</v>
      </c>
    </row>
    <row r="165" spans="1:2" x14ac:dyDescent="0.35">
      <c r="A165" s="58" t="s">
        <v>579</v>
      </c>
      <c r="B165" s="60" t="s">
        <v>580</v>
      </c>
    </row>
    <row r="166" spans="1:2" x14ac:dyDescent="0.35">
      <c r="A166" s="58" t="s">
        <v>581</v>
      </c>
      <c r="B166" s="60" t="s">
        <v>582</v>
      </c>
    </row>
    <row r="167" spans="1:2" x14ac:dyDescent="0.35">
      <c r="A167" s="58" t="s">
        <v>583</v>
      </c>
      <c r="B167" s="60" t="s">
        <v>584</v>
      </c>
    </row>
    <row r="168" spans="1:2" x14ac:dyDescent="0.35">
      <c r="A168" s="58" t="s">
        <v>585</v>
      </c>
      <c r="B168" s="60" t="s">
        <v>586</v>
      </c>
    </row>
    <row r="169" spans="1:2" x14ac:dyDescent="0.35">
      <c r="A169" s="58" t="s">
        <v>587</v>
      </c>
      <c r="B169" s="60" t="s">
        <v>588</v>
      </c>
    </row>
    <row r="170" spans="1:2" x14ac:dyDescent="0.35">
      <c r="A170" s="58" t="s">
        <v>589</v>
      </c>
      <c r="B170" s="60" t="s">
        <v>590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 Doc</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MPTF_00006_01047</ProjectId>
    <FundCode xmlns="f9695bc1-6109-4dcd-a27a-f8a0370b00e2">MPTF_00006</FundCode>
    <Comments xmlns="f9695bc1-6109-4dcd-a27a-f8a0370b00e2" xsi:nil="true"/>
    <Active xmlns="f9695bc1-6109-4dcd-a27a-f8a0370b00e2">Yes</Active>
    <DocumentDate xmlns="b1528a4b-5ccb-40f7-a09e-43427183cd95">2026-05-25T07:00:00+00:00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A4B4A54-3504-4CDD-9D0E-0EAB401E6AE7}"/>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NCE - PBF Chad - pre-DDR - Budget Final.xlsx</dc:title>
  <dc:subject/>
  <dc:creator>Jelena Zelenovic</dc:creator>
  <cp:keywords/>
  <dc:description/>
  <cp:lastModifiedBy>Appoline uwimbabazi</cp:lastModifiedBy>
  <cp:revision/>
  <dcterms:created xsi:type="dcterms:W3CDTF">2017-11-15T21:17:43Z</dcterms:created>
  <dcterms:modified xsi:type="dcterms:W3CDTF">2025-12-14T13:55:49Z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2023-08-29T08:43:58Z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98417eab-6114-4f08-a267-3eb775037fa2</vt:lpwstr>
  </property>
  <property fmtid="{D5CDD505-2E9C-101B-9397-08002B2CF9AE}" pid="10" name="MSIP_Label_2059aa38-f392-4105-be92-628035578272_ContentBits">
    <vt:lpwstr>0</vt:lpwstr>
  </property>
  <property fmtid="{D5CDD505-2E9C-101B-9397-08002B2CF9AE}" pid="11" name="MediaServiceImageTags">
    <vt:lpwstr/>
  </property>
</Properties>
</file>