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undp-my.sharepoint.com/personal/tony_kouemo_undp_org/Documents/Desktop/Dossiers-Haiti11/Documents_PBF_Agences/Projet_Jeunesse_Paix_Climat/"/>
    </mc:Choice>
  </mc:AlternateContent>
  <xr:revisionPtr revIDLastSave="0" documentId="8_{37969F5F-96A0-4589-9246-30B3B137ABAB}" xr6:coauthVersionLast="47" xr6:coauthVersionMax="47" xr10:uidLastSave="{00000000-0000-0000-0000-000000000000}"/>
  <bookViews>
    <workbookView xWindow="-110" yWindow="-110" windowWidth="19420" windowHeight="11500" xr2:uid="{00000000-000D-0000-FFFF-FFFF00000000}"/>
  </bookViews>
  <sheets>
    <sheet name="1) Tableau budgétaire 1" sheetId="1" r:id="rId1"/>
    <sheet name="Dropdowns" sheetId="8" state="hidden" r:id="rId2"/>
    <sheet name="Sheet2" sheetId="7"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7" i="1" l="1"/>
  <c r="I86" i="1" l="1"/>
  <c r="I36" i="1"/>
  <c r="D123" i="1" l="1"/>
  <c r="G96" i="1"/>
  <c r="G80" i="1" l="1"/>
  <c r="H80" i="1" s="1"/>
  <c r="G81" i="1"/>
  <c r="H81" i="1" s="1"/>
  <c r="G82" i="1"/>
  <c r="H82" i="1" s="1"/>
  <c r="G83" i="1"/>
  <c r="H83" i="1" s="1"/>
  <c r="G84" i="1"/>
  <c r="H84" i="1" s="1"/>
  <c r="G85" i="1"/>
  <c r="H85" i="1" s="1"/>
  <c r="D107" i="1" l="1"/>
  <c r="E107" i="1"/>
  <c r="F107" i="1"/>
  <c r="E114" i="1"/>
  <c r="F114" i="1"/>
  <c r="D114" i="1"/>
  <c r="I103" i="1"/>
  <c r="I95" i="1"/>
  <c r="I67" i="1"/>
  <c r="I26" i="1"/>
  <c r="I16" i="1"/>
  <c r="H118" i="1"/>
  <c r="G100" i="1"/>
  <c r="H100" i="1" s="1"/>
  <c r="G101" i="1"/>
  <c r="H101" i="1" s="1"/>
  <c r="G102" i="1"/>
  <c r="H102" i="1" s="1"/>
  <c r="G99" i="1"/>
  <c r="H99" i="1" s="1"/>
  <c r="G94" i="1"/>
  <c r="G93" i="1"/>
  <c r="H93" i="1" s="1"/>
  <c r="G92" i="1"/>
  <c r="H92" i="1" s="1"/>
  <c r="G91" i="1"/>
  <c r="H91" i="1" s="1"/>
  <c r="G90" i="1"/>
  <c r="H90" i="1" s="1"/>
  <c r="G89" i="1"/>
  <c r="H89" i="1" s="1"/>
  <c r="G88" i="1"/>
  <c r="H88" i="1" s="1"/>
  <c r="G79" i="1"/>
  <c r="G76" i="1"/>
  <c r="G75" i="1"/>
  <c r="G74" i="1"/>
  <c r="G73" i="1"/>
  <c r="G72" i="1"/>
  <c r="G71" i="1"/>
  <c r="G70" i="1"/>
  <c r="G69" i="1"/>
  <c r="G66" i="1"/>
  <c r="G65" i="1"/>
  <c r="G64" i="1"/>
  <c r="G63" i="1"/>
  <c r="G62" i="1"/>
  <c r="H62" i="1" s="1"/>
  <c r="G61" i="1"/>
  <c r="H61" i="1" s="1"/>
  <c r="G60" i="1"/>
  <c r="H60" i="1" s="1"/>
  <c r="G59" i="1"/>
  <c r="H59" i="1" s="1"/>
  <c r="G56" i="1"/>
  <c r="G55" i="1"/>
  <c r="G54" i="1"/>
  <c r="G53" i="1"/>
  <c r="G52" i="1"/>
  <c r="G51" i="1"/>
  <c r="H51" i="1" s="1"/>
  <c r="G50" i="1"/>
  <c r="H50" i="1" s="1"/>
  <c r="G49" i="1"/>
  <c r="H49" i="1" s="1"/>
  <c r="G45" i="1"/>
  <c r="G44" i="1"/>
  <c r="G43" i="1"/>
  <c r="G42" i="1"/>
  <c r="G41" i="1"/>
  <c r="G40" i="1"/>
  <c r="G39" i="1"/>
  <c r="G38" i="1"/>
  <c r="G35" i="1"/>
  <c r="G34" i="1"/>
  <c r="G33" i="1"/>
  <c r="G32" i="1"/>
  <c r="G31" i="1"/>
  <c r="H31" i="1" s="1"/>
  <c r="G30" i="1"/>
  <c r="H30" i="1" s="1"/>
  <c r="G29" i="1"/>
  <c r="H29" i="1" s="1"/>
  <c r="G28" i="1"/>
  <c r="H28" i="1" s="1"/>
  <c r="G19" i="1"/>
  <c r="H19" i="1" s="1"/>
  <c r="G20" i="1"/>
  <c r="H20" i="1" s="1"/>
  <c r="G21" i="1"/>
  <c r="H21" i="1" s="1"/>
  <c r="G22" i="1"/>
  <c r="G23" i="1"/>
  <c r="G24" i="1"/>
  <c r="G25" i="1"/>
  <c r="G18" i="1"/>
  <c r="H18" i="1" s="1"/>
  <c r="G9" i="1"/>
  <c r="H9" i="1" s="1"/>
  <c r="G10" i="1"/>
  <c r="H10" i="1" s="1"/>
  <c r="G11" i="1"/>
  <c r="H11" i="1" s="1"/>
  <c r="G12" i="1"/>
  <c r="H12" i="1" s="1"/>
  <c r="G13" i="1"/>
  <c r="G14" i="1"/>
  <c r="G15" i="1"/>
  <c r="G8" i="1"/>
  <c r="H8" i="1" s="1"/>
  <c r="E103" i="1"/>
  <c r="F103" i="1"/>
  <c r="D103" i="1"/>
  <c r="E95" i="1"/>
  <c r="F95" i="1"/>
  <c r="E86" i="1"/>
  <c r="F86" i="1"/>
  <c r="E67" i="1"/>
  <c r="F67" i="1"/>
  <c r="E57" i="1"/>
  <c r="F57" i="1"/>
  <c r="E36" i="1"/>
  <c r="E26" i="1"/>
  <c r="F26" i="1"/>
  <c r="D26" i="1"/>
  <c r="F16" i="1"/>
  <c r="E16" i="1"/>
  <c r="D95" i="1"/>
  <c r="D86" i="1"/>
  <c r="D67" i="1"/>
  <c r="D57" i="1"/>
  <c r="D36" i="1"/>
  <c r="D16" i="1"/>
  <c r="E97" i="1" l="1"/>
  <c r="J97" i="1" s="1"/>
  <c r="D97" i="1"/>
  <c r="D108" i="1" s="1"/>
  <c r="I97" i="1"/>
  <c r="I120" i="1" s="1"/>
  <c r="H79" i="1"/>
  <c r="H86" i="1" s="1"/>
  <c r="F97" i="1"/>
  <c r="H16" i="1"/>
  <c r="G67" i="1"/>
  <c r="G57" i="1"/>
  <c r="G103" i="1"/>
  <c r="H103" i="1" s="1"/>
  <c r="G86" i="1"/>
  <c r="G95" i="1"/>
  <c r="G36" i="1"/>
  <c r="G26" i="1"/>
  <c r="G16" i="1"/>
  <c r="E108" i="1" l="1"/>
  <c r="E109" i="1" s="1"/>
  <c r="E110" i="1"/>
  <c r="E116" i="1" s="1"/>
  <c r="G97" i="1"/>
  <c r="H97" i="1" s="1"/>
  <c r="D120" i="1" s="1"/>
  <c r="F110" i="1"/>
  <c r="F117" i="1" s="1"/>
  <c r="G108" i="1"/>
  <c r="G109" i="1" s="1"/>
  <c r="D109" i="1"/>
  <c r="E115" i="1" l="1"/>
  <c r="E117" i="1"/>
  <c r="D110" i="1"/>
  <c r="D115" i="1" s="1"/>
  <c r="F116" i="1"/>
  <c r="G110" i="1"/>
  <c r="F115" i="1"/>
  <c r="G115" i="1" l="1"/>
  <c r="E118" i="1"/>
  <c r="D124" i="1"/>
  <c r="D121" i="1"/>
  <c r="D117" i="1"/>
  <c r="D116" i="1"/>
  <c r="G116" i="1" s="1"/>
  <c r="F118" i="1"/>
  <c r="D118" i="1" l="1"/>
  <c r="G117" i="1"/>
  <c r="G118" i="1" l="1"/>
  <c r="I121" i="1" s="1"/>
</calcChain>
</file>

<file path=xl/sharedStrings.xml><?xml version="1.0" encoding="utf-8"?>
<sst xmlns="http://schemas.openxmlformats.org/spreadsheetml/2006/main" count="550" uniqueCount="538">
  <si>
    <t>Tranche %</t>
  </si>
  <si>
    <t>Total</t>
  </si>
  <si>
    <t>Other peacebuilding objectives not related to specific SDG target</t>
  </si>
  <si>
    <t>Other</t>
  </si>
  <si>
    <t>1.1 By 2030, eradicate extreme poverty for all people everywhere, currently measured as people living on less than $1.25 a day</t>
  </si>
  <si>
    <t>1.1</t>
  </si>
  <si>
    <t>1.2 By 2030, reduce at least by half the proportion of men, women and children of all ages living in poverty in all its dimensions according to national definitions</t>
  </si>
  <si>
    <t>1.2</t>
  </si>
  <si>
    <t>1.3 Implement nationally appropriate social protection systems and measures for all, including floors, and by 2030 achieve substantial coverage of the poor and the vulnerable</t>
  </si>
  <si>
    <t>1.3</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</si>
  <si>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</si>
  <si>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1.4</t>
  </si>
  <si>
    <t>1.5 By 2030, build the resilience of the poor and those in vulnerable situations and reduce their exposure and vulnerability to climate-related extreme events and other economic, social and environmental shocks and disasters</t>
  </si>
  <si>
    <t>1.5</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</si>
  <si>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</si>
  <si>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 xml:space="preserve">1.a </t>
  </si>
  <si>
    <t>1.b Create sound policy frameworks at the national, regional and international levels, based on pro-poor and gender-sensitive development strategies, to support accelerated investment in poverty eradication actions</t>
  </si>
  <si>
    <t>1.b</t>
  </si>
  <si>
    <t>2.1 By 2030, end hunger and ensure access by all people, in particular the poor and people in vulnerable situations, including infants, to safe, nutritious and sufficient food all year round</t>
  </si>
  <si>
    <t>2.1</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</si>
  <si>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</si>
  <si>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2.2</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</si>
  <si>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</si>
  <si>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2.3</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</si>
  <si>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</si>
  <si>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</si>
  <si>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</si>
  <si>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2.5</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</si>
  <si>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</si>
  <si>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2.a</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</si>
  <si>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</si>
  <si>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2.b</t>
  </si>
  <si>
    <t>2.c Adopt measures to ensure the proper functioning of food commodity markets and their derivatives and facilitate timely access to market information, including on food reserves, in order to help limit extreme food price volatility</t>
  </si>
  <si>
    <t>2.c</t>
  </si>
  <si>
    <t>3.1 By 2030, reduce the global maternal mortality ratio to less than 70 per 100,000 live births</t>
  </si>
  <si>
    <t>3.1</t>
  </si>
  <si>
    <t>3.2 By 2030, end preventable deaths of newborns and children under 5 years of age, with all countries aiming to reduce neonatal mortality to at least as low as 12 per 1,000 live births and under-5 mortality to at least as low as 25 per 1,000 live births</t>
  </si>
  <si>
    <t>3.2</t>
  </si>
  <si>
    <t>3.3 By 2030, end the epidemics of AIDS, tuberculosis, malaria and neglected tropical diseases and combat hepatitis, water-borne diseases and other communicable diseases</t>
  </si>
  <si>
    <t>3.3</t>
  </si>
  <si>
    <t>3.4  By 2030, reduce by one third premature mortality from non-communicable diseases through prevention and treatment and promote mental health and well-being</t>
  </si>
  <si>
    <t>3.4</t>
  </si>
  <si>
    <t>3.5 Strengthen the prevention and treatment of substance abuse, including narcotic drug abuse and harmful use of alcohol</t>
  </si>
  <si>
    <t>3.5</t>
  </si>
  <si>
    <t>3.6 By 2020, halve the number of global deaths and injuries from road traffic accidents</t>
  </si>
  <si>
    <t>3.6</t>
  </si>
  <si>
    <t>3.7 By 2030, ensure universal access to sexual and reproductive health-care services, including for family planning, information and education, and the integration of reproductive health into national strategies and programmes</t>
  </si>
  <si>
    <t>3.7</t>
  </si>
  <si>
    <t>3.8 Achieve universal health coverage, including financial risk protection, access to quality essential health-care services and access to safe, effective, quality and affordable essential medicines and vaccines for all</t>
  </si>
  <si>
    <t>3.8</t>
  </si>
  <si>
    <t>3.9 By 2030, substantially reduce the number of deaths and illnesses from hazardous chemicals and air, water and soil pollution and contamination</t>
  </si>
  <si>
    <t>3.9</t>
  </si>
  <si>
    <t>3.a Strengthen the implementation of the World Health Organization Framework Convention on Tobacco Control in all countries, as appropriate</t>
  </si>
  <si>
    <t>3.a</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</si>
  <si>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</si>
  <si>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t>
  </si>
  <si>
    <t>3.c Substantially increase health financing and the recruitment, development, training and retention of the health workforce in developing countries, especially in least developed countries and small island developing States</t>
  </si>
  <si>
    <t>3.c</t>
  </si>
  <si>
    <t>3.d Strengthen the capacity of all countries, in particular developing countries, for early warning, risk reduction and management of national and global health risks</t>
  </si>
  <si>
    <t>3.d</t>
  </si>
  <si>
    <t>4.1 By 2030, ensure that all girls and boys complete free, equitable and quality primary and secondary education leading to relevant and effective learning outcomes</t>
  </si>
  <si>
    <t>4.1</t>
  </si>
  <si>
    <t>4.2 By 2030, ensure that all girls and boys have access to quality early childhood development, care and pre-primary education so that they are ready for primary education</t>
  </si>
  <si>
    <t>4.2</t>
  </si>
  <si>
    <t>4.3 By 2030, ensure equal access for all women and men to affordable and quality technical, vocational and tertiary education, including university</t>
  </si>
  <si>
    <t>4.3</t>
  </si>
  <si>
    <t>4.4 By 2030, substantially increase the number of youth and adults who have relevant skills, including technical and vocational skills, for employment, decent jobs and entrepreneurship</t>
  </si>
  <si>
    <t>4.4</t>
  </si>
  <si>
    <t>4.5 By 2030, eliminate gender disparities in education and ensure equal access to all levels of education and vocational training for the vulnerable, including persons with disabilities, indigenous peoples and children in vulnerable situations</t>
  </si>
  <si>
    <t>4.5</t>
  </si>
  <si>
    <t>4.6 By 2030, ensure that all youth and a substantial proportion of adults, both men and women, achieve literacy and numeracy</t>
  </si>
  <si>
    <t>4.6</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</si>
  <si>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</si>
  <si>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4.7</t>
  </si>
  <si>
    <t>4.a Build and upgrade education facilities that are child, disability and gender sensitive and provide safe, non-violent, inclusive and effective learning environments for all</t>
  </si>
  <si>
    <t>4.a</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</si>
  <si>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</si>
  <si>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4.b</t>
  </si>
  <si>
    <t>4.c By 2030, substantially increase the supply of qualified teachers, including through international cooperation for teacher training in developing countries, especially least developed countries and small island developing States</t>
  </si>
  <si>
    <t>4.c</t>
  </si>
  <si>
    <t>5.1 End all forms of discrimination against all women and girls everywhere</t>
  </si>
  <si>
    <t>5.1</t>
  </si>
  <si>
    <t>5.2 Eliminate all forms of violence against all women and girls in the public and private spheres, including trafficking and sexual and other types of exploitation</t>
  </si>
  <si>
    <t>5.2</t>
  </si>
  <si>
    <t>5.3 Eliminate all harmful practices, such as child, early and forced marriage and female genital mutilation</t>
  </si>
  <si>
    <t>5.3</t>
  </si>
  <si>
    <t>5.4 Recognize and value unpaid care and domestic work through the provision of public services, infrastructure and social protection policies and the promotion of shared responsibility within the household and the family as nationally appropriate</t>
  </si>
  <si>
    <t>5.4</t>
  </si>
  <si>
    <t>5.5 Ensure women’s full and effective participation and equal opportunities for leadership at all levels of decision-making in political, economic and public life</t>
  </si>
  <si>
    <t>5.5</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</si>
  <si>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</si>
  <si>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5.6</t>
  </si>
  <si>
    <t>5.a Undertake reforms to give women equal rights to economic resources, as well as access to ownership and control over land and other forms of property, financial services, inheritance and natural resources, in accordance with national laws</t>
  </si>
  <si>
    <t>5.a</t>
  </si>
  <si>
    <t>5.b Enhance the use of enabling technology, in particular information and communications technology, to promote the empowerment of women</t>
  </si>
  <si>
    <t>5.b</t>
  </si>
  <si>
    <t>5.c Adopt and strengthen sound policies and enforceable legislation for the promotion of gender equality and the empowerment of all women and girls at all levels</t>
  </si>
  <si>
    <t>5.c</t>
  </si>
  <si>
    <t>6.1 By 2030, achieve universal and equitable access to safe and affordable drinking water for all</t>
  </si>
  <si>
    <t>6.1</t>
  </si>
  <si>
    <t>6.2 By 2030, achieve access to adequate and equitable sanitation and hygiene for all and end open defecation, paying special attention to the needs of women and girls and those in vulnerable situations</t>
  </si>
  <si>
    <t>6.2</t>
  </si>
  <si>
    <t>6.3 By 2030, improve water quality by reducing pollution, eliminating dumping and minimizing release of hazardous chemicals and materials, halving the proportion of untreated wastewater and substantially increasing recycling and safe reuse globally</t>
  </si>
  <si>
    <t>6.3</t>
  </si>
  <si>
    <t>6.4 By 2030, substantially increase water-use efficiency across all sectors and ensure sustainable withdrawals and supply of freshwater to address water scarcity and substantially reduce the number of people suffering from water scarcity</t>
  </si>
  <si>
    <t>6.4</t>
  </si>
  <si>
    <t>6.5 By 2030, implement integrated water resources management at all levels, including through transboundary cooperation as appropriate</t>
  </si>
  <si>
    <t>6.5</t>
  </si>
  <si>
    <t>6.6 By 2020, protect and restore water-related ecosystems, including mountains, forests, wetlands, rivers, aquifers and lakes</t>
  </si>
  <si>
    <t>6.6</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</si>
  <si>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</si>
  <si>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6.a</t>
  </si>
  <si>
    <t>6.b Support and strengthen the participation of local communities in improving water and sanitation management</t>
  </si>
  <si>
    <t>6.b</t>
  </si>
  <si>
    <t>7.1 By 2030, ensure universal access to affordable, reliable and modern energy services</t>
  </si>
  <si>
    <t>7.1</t>
  </si>
  <si>
    <t>7.2 By 2030, increase substantially the share of renewable energy in the global energy mix</t>
  </si>
  <si>
    <t>7.2</t>
  </si>
  <si>
    <t>7.3 By 2030, double the global rate of improvement in energy efficiency</t>
  </si>
  <si>
    <t>7.3</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</si>
  <si>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</si>
  <si>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7.a</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</si>
  <si>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</si>
  <si>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7.b</t>
  </si>
  <si>
    <t>8.1 Sustain per capita economic growth in accordance with national circumstances and, in particular, at least 7 per cent gross domestic product growth per annum in the least developed countries</t>
  </si>
  <si>
    <t>8.1</t>
  </si>
  <si>
    <t>8.2 Achieve higher levels of economic productivity through diversification, technological upgrading and innovation, including through a focus on high-value added and labour-intensive sectors</t>
  </si>
  <si>
    <t>8.2</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</si>
  <si>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</si>
  <si>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</si>
  <si>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</si>
  <si>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t>
  </si>
  <si>
    <t>8.5 By 2030, achieve full and productive employment and decent work for all women and men, including for young people and persons with disabilities, and equal pay for work of equal value</t>
  </si>
  <si>
    <t>8.5</t>
  </si>
  <si>
    <t>8.6 By 2020, substantially reduce the proportion of youth not in employment, education or training</t>
  </si>
  <si>
    <t>8.6</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</si>
  <si>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</si>
  <si>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8.7</t>
  </si>
  <si>
    <t>8.8  Protect labour rights and promote safe and secure working environments for all workers, including migrant workers, in particular women migrants, and those in precarious employment</t>
  </si>
  <si>
    <t>8.8</t>
  </si>
  <si>
    <t>8.9 By 2030, devise and implement policies to promote sustainable tourism that creates jobs and promotes local culture and products</t>
  </si>
  <si>
    <t>8.9</t>
  </si>
  <si>
    <t>8.10 Strengthen the capacity of domestic financial institutions to encourage and expand access to banking, insurance and financial services for all</t>
  </si>
  <si>
    <t>8.10</t>
  </si>
  <si>
    <t>8.a Increase Aid for Trade support for developing countries, in particular least developed countries, including through the Enhanced Integrated Framework for Trade-related Technical Assistance to Least Developed Countries</t>
  </si>
  <si>
    <t>8.a</t>
  </si>
  <si>
    <t>8.b By 2020, develop and operationalize a global strategy for youth employment and implement the Global Jobs Pact of the International Labour Organization</t>
  </si>
  <si>
    <t>8.b</t>
  </si>
  <si>
    <t>9.1 Develop quality, reliable, sustainable and resilient infrastructure, including regional and trans-border infrastructure, to support economic development and human well-being, with a focus on affordable and equitable access for all</t>
  </si>
  <si>
    <t>9.1</t>
  </si>
  <si>
    <t>9.2 Promote inclusive and sustainable industrialization and, by 2030, significantly raise industry’s share of employment and gross domestic product, in line with national circumstances, and double its share in least developed countries</t>
  </si>
  <si>
    <t>9.2</t>
  </si>
  <si>
    <t>9.3 Increase the access of small-scale industrial and other enterprises, in particular in developing countries, to financial services, including affordable credit, and their integration into value chains and markets</t>
  </si>
  <si>
    <t>9.3</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</si>
  <si>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</si>
  <si>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9.4</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</si>
  <si>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</si>
  <si>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9.5</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</si>
  <si>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</si>
  <si>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9.a</t>
  </si>
  <si>
    <t>9.b Support domestic technology development, research and innovation in developing countries, including by ensuring a conducive policy environment for, inter alia, industrial diversification and value addition to commodities</t>
  </si>
  <si>
    <t>9.b</t>
  </si>
  <si>
    <t>9.c Significantly increase access to information and communications technology and strive to provide universal and affordable access to the Internet in least developed countries by 2020</t>
  </si>
  <si>
    <t>9.c</t>
  </si>
  <si>
    <t>10.1 By 2030, progressively achieve and sustain income growth of the bottom 40 per cent of the population at a rate higher than the national average</t>
  </si>
  <si>
    <t>10.1</t>
  </si>
  <si>
    <t>10.2 By 2030, empower and promote the social, economic and political inclusion of all, irrespective of age, sex, disability, race, ethnicity, origin, religion or economic or other status</t>
  </si>
  <si>
    <t>10.2</t>
  </si>
  <si>
    <t>10.3 Ensure equal opportunity and reduce inequalities of outcome, including by eliminating discriminatory laws, policies and practices and promoting appropriate legislation, policies and action in this regard</t>
  </si>
  <si>
    <t>10.3</t>
  </si>
  <si>
    <t>10.4 Adopt policies, especially fiscal, wage and social protection policies, and progressively achieve greater equality</t>
  </si>
  <si>
    <t>10.4</t>
  </si>
  <si>
    <t>10.5 Improve the regulation and monitoring of global financial markets and institutions and strengthen the implementation of such regulations</t>
  </si>
  <si>
    <t>10.5</t>
  </si>
  <si>
    <t>10.6 Ensure enhanced representation and voice for developing countries in decision-making in global international economic and financial institutions in order to deliver more effective, credible, accountable and legitimate institutions</t>
  </si>
  <si>
    <t>10.6</t>
  </si>
  <si>
    <t>10.7 Facilitate orderly, safe, regular and responsible migration and mobility of people, including through the implementation of planned and well-managed migration policies</t>
  </si>
  <si>
    <t>10.7</t>
  </si>
  <si>
    <t>10.a Implement the principle of special and differential treatment for developing countries, in particular least developed countries, in accordance with World Trade Organization agreements</t>
  </si>
  <si>
    <t>10.a</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</si>
  <si>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</si>
  <si>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t>
  </si>
  <si>
    <t>10.c By 2030, reduce to less than 3 per cent the transaction costs of migrant remittances and eliminate remittance corridors with costs higher than 5 per cent</t>
  </si>
  <si>
    <t>10.c</t>
  </si>
  <si>
    <t>11.1 By 2030, ensure access for all to adequate, safe and affordable housing and basic services and upgrade slums</t>
  </si>
  <si>
    <t>11.1</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</si>
  <si>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</si>
  <si>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11.2</t>
  </si>
  <si>
    <t>11.3 By 2030, enhance inclusive and sustainable urbanization and capacity for participatory, integrated and sustainable human settlement planning and management in all countries</t>
  </si>
  <si>
    <t>11.3</t>
  </si>
  <si>
    <t>11.4 Strengthen efforts to protect and safeguard the world’s cultural and natural heritage</t>
  </si>
  <si>
    <t>11.4</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</si>
  <si>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</si>
  <si>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11.5</t>
  </si>
  <si>
    <t>11.6 By 2030, reduce the adverse per capita environmental impact of cities, including by paying special attention to air quality and municipal and other waste management</t>
  </si>
  <si>
    <t>11.6</t>
  </si>
  <si>
    <t>11.7 By 2030, provide universal access to safe, inclusive and accessible, green and public spaces, in particular for women and children, older persons and persons with disabilities</t>
  </si>
  <si>
    <t>11.7</t>
  </si>
  <si>
    <t>11.a Support positive economic, social and environmental links between urban, peri-urban and rural areas by strengthening national and regional development planning</t>
  </si>
  <si>
    <t>11.a</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</si>
  <si>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</si>
  <si>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11.b</t>
  </si>
  <si>
    <t>11.c Support least developed countries, including through financial and technical assistance, in building sustainable and resilient buildings utilizing local materials</t>
  </si>
  <si>
    <t>11.c</t>
  </si>
  <si>
    <t>12.1 Implement the 10-Year Framework of Programmes on Sustainable Consumption and Production Patterns, all countries taking action, with developed countries taking the lead, taking into account the development and capabilities of developing countries</t>
  </si>
  <si>
    <t>12.1</t>
  </si>
  <si>
    <t>12.2 By 2030, achieve the sustainable management and efficient use of natural resources</t>
  </si>
  <si>
    <t>12.2</t>
  </si>
  <si>
    <t>12.3 By 2030, halve per capita global food waste at the retail and consumer levels and reduce food losses along production and supply chains, including post-harvest losses</t>
  </si>
  <si>
    <t>12.3</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</si>
  <si>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</si>
  <si>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t>
  </si>
  <si>
    <t>12.5 By 2030, substantially reduce waste generation through prevention, reduction, recycling and reuse</t>
  </si>
  <si>
    <t>12.5</t>
  </si>
  <si>
    <t>12.6 Encourage companies, especially large and transnational companies, to adopt sustainable practices and to integrate sustainability information into their reporting cycle</t>
  </si>
  <si>
    <t>12.6</t>
  </si>
  <si>
    <t>12.7 Promote public procurement practices that are sustainable, in accordance with national policies and priorities</t>
  </si>
  <si>
    <t>12.7</t>
  </si>
  <si>
    <t>12.8 By 2030, ensure that people everywhere have the relevant information and awareness for sustainable development and lifestyles in harmony with nature</t>
  </si>
  <si>
    <t>12.8</t>
  </si>
  <si>
    <t>12.a Support developing countries to strengthen their scientific and technological capacity to move towards more sustainable patterns of consumption and production</t>
  </si>
  <si>
    <t>12.a</t>
  </si>
  <si>
    <t>12.b Develop and implement tools to monitor sustainable development impacts for sustainable tourism that creates jobs and promotes local culture and products</t>
  </si>
  <si>
    <t>12.b</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</si>
  <si>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</si>
  <si>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t>
  </si>
  <si>
    <t>13.1 Strengthen resilience and adaptive capacity to climate-related hazards and natural disasters in all countries</t>
  </si>
  <si>
    <t>13.1</t>
  </si>
  <si>
    <t>13.2 Integrate climate change measures into national policies, strategies and planning</t>
  </si>
  <si>
    <t>13.2</t>
  </si>
  <si>
    <t>13.3 Improve education, awareness-raising and human and institutional capacity on climate change mitigation, adaptation, impact reduction and early warning</t>
  </si>
  <si>
    <t>13.3</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</si>
  <si>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</si>
  <si>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13.a</t>
  </si>
  <si>
    <t>13.b Promote mechanisms for raising capacity for effective climate change-related planning and management in least developed countries and small island developing States, including focusing on women, youth and local and marginalized communities</t>
  </si>
  <si>
    <t>13.b</t>
  </si>
  <si>
    <t>14.1 By 2025, prevent and significantly reduce marine pollution of all kinds, in particular from land-based activities, including marine debris and nutrient pollution</t>
  </si>
  <si>
    <t>14.1</t>
  </si>
  <si>
    <t>14.2 By 2020, sustainably manage and protect marine and coastal ecosystems to avoid significant adverse impacts, including by strengthening their resilience, and take action for their restoration in order to achieve healthy and productive oceans</t>
  </si>
  <si>
    <t>14.2</t>
  </si>
  <si>
    <t>14.3 Minimize and address the impacts of ocean acidification, including through enhanced scientific cooperation at all levels</t>
  </si>
  <si>
    <t>14.3</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</si>
  <si>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</si>
  <si>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t>
  </si>
  <si>
    <t>14.5 By 2020, conserve at least 10 per cent of coastal and marine areas, consistent with national and international law and based on the best available scientific information</t>
  </si>
  <si>
    <t>14.5</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</si>
  <si>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negotiation[c]</t>
  </si>
  <si>
    <t>14.6</t>
  </si>
  <si>
    <t>14.7 By 2030, increase the economic benefits to small island developing States and least developed countries from the sustainable use of marine resources, including through sustainable management of fisheries, aquaculture and tourism</t>
  </si>
  <si>
    <t>14.7</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</si>
  <si>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</si>
  <si>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t>
  </si>
  <si>
    <t>14.b Provide access for small-scale artisanal fishers to marine resources and markets</t>
  </si>
  <si>
    <t>14.b</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</si>
  <si>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</si>
  <si>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t>
  </si>
  <si>
    <t>15.1 By 2020, ensure the conservation, restoration and sustainable use of terrestrial and inland freshwater ecosystems and their services, in particular forests, wetlands, mountains and drylands, in line with obligations under international agreements</t>
  </si>
  <si>
    <t>15.1</t>
  </si>
  <si>
    <t>15.2 By 2020, promote the implementation of sustainable management of all types of forests, halt deforestation, restore degraded forests and substantially increase afforestation and reforestation globally</t>
  </si>
  <si>
    <t>15.2</t>
  </si>
  <si>
    <t>15.3 By 2030, combat desertification, restore degraded land and soil, including land affected by desertification, drought and floods, and strive to achieve a land degradation-neutral world</t>
  </si>
  <si>
    <t>15.3</t>
  </si>
  <si>
    <t>15.4 By 2030, ensure the conservation of mountain ecosystems, including their biodiversity, in order to enhance their capacity to provide benefits that are essential for sustainable development</t>
  </si>
  <si>
    <t>15.4</t>
  </si>
  <si>
    <t>15.5 Take urgent and significant action to reduce the degradation of natural habitats, halt the loss of biodiversity and, by 2020, protect and prevent the extinction of threatened species</t>
  </si>
  <si>
    <t>15.5</t>
  </si>
  <si>
    <t>15.6 Promote fair and equitable sharing of the benefits arising from the utilization of genetic resources and promote appropriate access to such resources, as internationally agreed</t>
  </si>
  <si>
    <t>15.6</t>
  </si>
  <si>
    <t>15.7 Take urgent action to end poaching and trafficking of protected species of flora and fauna and address both demand and supply of illegal wildlife products</t>
  </si>
  <si>
    <t>15.7</t>
  </si>
  <si>
    <t>15.8 By 2020, introduce measures to prevent the introduction and significantly reduce the impact of invasive alien species on land and water ecosystems and control or eradicate the priority species</t>
  </si>
  <si>
    <t>15.8</t>
  </si>
  <si>
    <t>15.9 By 2020, integrate ecosystem and biodiversity values into national and local planning, development processes, poverty reduction strategies and accounts</t>
  </si>
  <si>
    <t>15.9</t>
  </si>
  <si>
    <t>15.a Mobilize and significantly increase financial resources from all sources to conserve and sustainably use biodiversity and ecosystems</t>
  </si>
  <si>
    <t>15.a</t>
  </si>
  <si>
    <t>15.b Mobilize significant resources from all sources and at all levels to finance sustainable forest management and provide adequate incentives to developing countries to advance such management, including for conservation and reforestation</t>
  </si>
  <si>
    <t>15.b</t>
  </si>
  <si>
    <t>15.c Enhance global support for efforts to combat poaching and trafficking of protected species, including by increasing the capacity of local communities to pursue sustainable livelihood opportunities</t>
  </si>
  <si>
    <t>15.c</t>
  </si>
  <si>
    <t>16.1 Significantly reduce all forms of violence and related death rates everywhere</t>
  </si>
  <si>
    <t>16.1</t>
  </si>
  <si>
    <t>16.2 End abuse, exploitation, trafficking and all forms of violence against and torture of children</t>
  </si>
  <si>
    <t>16.2</t>
  </si>
  <si>
    <t>16.3 Promote the rule of law at the national and international levels and ensure equal access to justice for all</t>
  </si>
  <si>
    <t>16.3</t>
  </si>
  <si>
    <t>16.4 By 2030, significantly reduce illicit financial and arms flows, strengthen the recovery and return of stolen assets and combat all forms of organized crime</t>
  </si>
  <si>
    <t>16.4</t>
  </si>
  <si>
    <t>16.5 Substantially reduce corruption and bribery in all their forms</t>
  </si>
  <si>
    <t>16.5</t>
  </si>
  <si>
    <t>16.6 Develop effective, accountable and transparent institutions at all levels</t>
  </si>
  <si>
    <t>16.6</t>
  </si>
  <si>
    <t>16.7 Ensure responsive, inclusive, participatory and representative decision-making at all levels</t>
  </si>
  <si>
    <t>16.7</t>
  </si>
  <si>
    <t>16.8 Broaden and strengthen the participation of developing countries in the institutions of global governance</t>
  </si>
  <si>
    <t>16.8</t>
  </si>
  <si>
    <t>16.9 By 2030, provide legal identity for all, including birth registration</t>
  </si>
  <si>
    <t>16.9</t>
  </si>
  <si>
    <t>16.10 Ensure public access to information and protect fundamental freedoms, in accordance with national legislation and international agreements</t>
  </si>
  <si>
    <t>16.10</t>
  </si>
  <si>
    <t>16.a Strengthen relevant national institutions, including through international cooperation, for building capacity at all levels, in particular in developing countries, to prevent violence and combat terrorism and crime</t>
  </si>
  <si>
    <t>16.a</t>
  </si>
  <si>
    <t>16.b Promote and enforce non-discriminatory laws and policies for sustainable development</t>
  </si>
  <si>
    <t>16.b</t>
  </si>
  <si>
    <t>17.1 Strengthen domestic resource mobilization, including through international support to developing countries, to improve domestic capacity for tax and other revenue collection</t>
  </si>
  <si>
    <t>17.1</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</si>
  <si>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</si>
  <si>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17.2</t>
  </si>
  <si>
    <t>17.3 Mobilize additional financial resources for developing countries from multiple sources</t>
  </si>
  <si>
    <t>17.3</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</si>
  <si>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</si>
  <si>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t>
  </si>
  <si>
    <t>17.5 Adopt and implement investment promotion regimes for least developed countries</t>
  </si>
  <si>
    <t>17.5</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</si>
  <si>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</si>
  <si>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17.6</t>
  </si>
  <si>
    <t>17.7 Promote the development, transfer, dissemination and diffusion of environmentally sound technologies to developing countries on favourable terms, including on concessional and preferential terms, as mutually agreed</t>
  </si>
  <si>
    <t>17.7</t>
  </si>
  <si>
    <t>17.8 Fully operationalize the technology bank and science, technology and innovation capacity-building mechanism for least developed countries by 2017 and enhance the use of enabling technology, in particular information and communications technology</t>
  </si>
  <si>
    <t>17.8</t>
  </si>
  <si>
    <t>17.9 Enhance international support for implementing effective and targeted capacity-building in developing countries to support national plans to implement all the Sustainable Development Goals, including through North-South, South-South and triangular cooperation</t>
  </si>
  <si>
    <t>17.9</t>
  </si>
  <si>
    <t>17.10 Promote a universal, rules-based, open, non‑discriminatory and equitable multilateral trading system under the World Trade Organization, including through the conclusion of negotiations under its Doha Development Agenda</t>
  </si>
  <si>
    <t>17.10</t>
  </si>
  <si>
    <t>17.11 Significantly increase the exports of developing countries, in particular with a view to doubling the least developed countries’ share of global exports by 2020</t>
  </si>
  <si>
    <t>17.11</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</si>
  <si>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</si>
  <si>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17.12</t>
  </si>
  <si>
    <t>17.13 Enhance global macroeconomic stability, including through policy coordination and policy coherence</t>
  </si>
  <si>
    <t>17.13</t>
  </si>
  <si>
    <t>17.14 Enhance policy coherence for sustainable development</t>
  </si>
  <si>
    <t>17.14</t>
  </si>
  <si>
    <t>17.15 Respect each country’s policy space and leadership to establish and implement policies for poverty eradication and sustainable development</t>
  </si>
  <si>
    <t>17.15</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</si>
  <si>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</si>
  <si>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t>
  </si>
  <si>
    <t>17.17 Encourage and promote effective public, public-private and civil society partnerships, building on the experience and resourcing strategies of partnerships</t>
  </si>
  <si>
    <t>17.17</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</si>
  <si>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</si>
  <si>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t>
  </si>
  <si>
    <t>17.19 By 2030, build on existing initiatives to develop measurements of progress on sustainable development that complement gross domestic product, and support statistical capacity-building in developing countries</t>
  </si>
  <si>
    <t>17.19</t>
  </si>
  <si>
    <t>Tableau 1 - Budget du projet PBF par résultat, produit et activité</t>
  </si>
  <si>
    <t>Nombre de resultat/ produit</t>
  </si>
  <si>
    <t xml:space="preserve">RESULTAT 1: </t>
  </si>
  <si>
    <t>Produit 1.1:</t>
  </si>
  <si>
    <t>Activite 1.1.1:</t>
  </si>
  <si>
    <t>Activite 1.1.2:</t>
  </si>
  <si>
    <t>Activite 1.1.3:</t>
  </si>
  <si>
    <t>Activite 1.1.4</t>
  </si>
  <si>
    <t>Activite 1.1.5</t>
  </si>
  <si>
    <t>Activite 1.1.6</t>
  </si>
  <si>
    <t>Activite 1.1.7</t>
  </si>
  <si>
    <t>Activite 1.1.8</t>
  </si>
  <si>
    <t>Produit 1.2:</t>
  </si>
  <si>
    <t>Activite 1.2.1</t>
  </si>
  <si>
    <t>Activite 1.2.2</t>
  </si>
  <si>
    <t>Activite 1.2.3</t>
  </si>
  <si>
    <t>Activite 1.2.4</t>
  </si>
  <si>
    <t>Activite 1.2.5</t>
  </si>
  <si>
    <t>Activite 1.2.6</t>
  </si>
  <si>
    <t>Activite 1.2.7</t>
  </si>
  <si>
    <t>Activite 1.2.8</t>
  </si>
  <si>
    <t>Produit 1.3:</t>
  </si>
  <si>
    <t>Activite 1.3.1</t>
  </si>
  <si>
    <t>Activite 1.3.2</t>
  </si>
  <si>
    <t>Activite 1.3.3</t>
  </si>
  <si>
    <t>Activite 1.3.4</t>
  </si>
  <si>
    <t>Activite 1.3.5</t>
  </si>
  <si>
    <t>Activite 1.3.6</t>
  </si>
  <si>
    <t>Activite 1.3.7</t>
  </si>
  <si>
    <t>Activite 1.3.8</t>
  </si>
  <si>
    <t>Produit 1.4:</t>
  </si>
  <si>
    <t>Activite 1.4.1</t>
  </si>
  <si>
    <t>Activite 1.4.2</t>
  </si>
  <si>
    <t>Activite 1.4.3</t>
  </si>
  <si>
    <t>Activite 1.4.4</t>
  </si>
  <si>
    <t>Activite 1.4.5</t>
  </si>
  <si>
    <t>Activite 1.4.6</t>
  </si>
  <si>
    <t>Activite 1.4.7</t>
  </si>
  <si>
    <t>Activite 1.4.8</t>
  </si>
  <si>
    <t xml:space="preserve">RESULTAT 2: </t>
  </si>
  <si>
    <t>Produit 2.1</t>
  </si>
  <si>
    <t>Activite 2.1.1</t>
  </si>
  <si>
    <t>Activite 2.1.2</t>
  </si>
  <si>
    <t>Activite 2.1.3</t>
  </si>
  <si>
    <t>Activite 2.1.4</t>
  </si>
  <si>
    <t>Activite 2.1.5</t>
  </si>
  <si>
    <t>Activite 2.1.6</t>
  </si>
  <si>
    <t>Activite 2.1.7</t>
  </si>
  <si>
    <t>Activite 2.1.8</t>
  </si>
  <si>
    <t>Produit 2.2</t>
  </si>
  <si>
    <t>Activite 2.2.1</t>
  </si>
  <si>
    <t>Activite' 2.2.2</t>
  </si>
  <si>
    <t>Activite 2.2.3</t>
  </si>
  <si>
    <t>Activite 2.2.4</t>
  </si>
  <si>
    <t>Activite 2.2.5</t>
  </si>
  <si>
    <t>Activite 2.2.6</t>
  </si>
  <si>
    <t>Activite 2.2.7</t>
  </si>
  <si>
    <t>Activite 2.2.8</t>
  </si>
  <si>
    <t>Produit 2.3</t>
  </si>
  <si>
    <t>Activite 2.3.1</t>
  </si>
  <si>
    <t>Activite 2.3.2</t>
  </si>
  <si>
    <t>Activite 2.3.3</t>
  </si>
  <si>
    <t>Activite 2.3.4</t>
  </si>
  <si>
    <t>Activite 2.3.5</t>
  </si>
  <si>
    <t>Activite 2.3.6</t>
  </si>
  <si>
    <t>Activite 2.3.7</t>
  </si>
  <si>
    <t>Activite 2.3.8</t>
  </si>
  <si>
    <t xml:space="preserve">RESULTAT 3: </t>
  </si>
  <si>
    <t>Produit 3.1</t>
  </si>
  <si>
    <t>Activite 3.1.1</t>
  </si>
  <si>
    <t>Activite 3.1.2</t>
  </si>
  <si>
    <t>Activite 3.1.4</t>
  </si>
  <si>
    <t>Activite 3.1.5</t>
  </si>
  <si>
    <t>Activite 3.1.6</t>
  </si>
  <si>
    <t>Produit 3.2:</t>
  </si>
  <si>
    <t>Activite 3.2.1</t>
  </si>
  <si>
    <t>Activite 3.2.2</t>
  </si>
  <si>
    <t>Activite 3.2.3</t>
  </si>
  <si>
    <t>Activite 3.2.4</t>
  </si>
  <si>
    <t>Activite 3.2.5</t>
  </si>
  <si>
    <t>Activite 3.2.6</t>
  </si>
  <si>
    <t>Activite 3.2.8</t>
  </si>
  <si>
    <t>Cout de personnel du projet si pas inclus dans les activites si-dessus</t>
  </si>
  <si>
    <t>Couts operationnels si pas inclus dans les activites si-dessus</t>
  </si>
  <si>
    <t>Budget de suivi</t>
  </si>
  <si>
    <t>Budget pour l'évaluation finale indépendante</t>
  </si>
  <si>
    <t>Annexe D - Budget du projet PBF</t>
  </si>
  <si>
    <t>Formulation du resultat/ produit/activite</t>
  </si>
  <si>
    <t>Organisation recipiendiaire 3 (budget en USD)</t>
  </si>
  <si>
    <t xml:space="preserve">Pourcentage du budget pour chaque produit ou activite reserve pour action directe sur égalité des sexes et autonomisation des femmes (GEWE) (cas echeant) </t>
  </si>
  <si>
    <t>Produit total</t>
  </si>
  <si>
    <t>Coûts supplémentaires total</t>
  </si>
  <si>
    <t>Sous-budget total du projet</t>
  </si>
  <si>
    <t>Coûts indirects (7%):</t>
  </si>
  <si>
    <t>Répartition des tranches basée sur la performance</t>
  </si>
  <si>
    <t>Première tranche</t>
  </si>
  <si>
    <t>Deuxième tranche</t>
  </si>
  <si>
    <t>Troisième tranche (le cas échéant)</t>
  </si>
  <si>
    <t>% alloué à GEWE</t>
  </si>
  <si>
    <t>% alloué à S&amp;E</t>
  </si>
  <si>
    <t>Totaux</t>
  </si>
  <si>
    <r>
      <t xml:space="preserve">Note: Le PBF n'accepte pas les projets avec moins de 5% pour le S&amp;E et moins 15% pour le GEWE. Ces chiffres apparaîtront </t>
    </r>
    <r>
      <rPr>
        <sz val="11"/>
        <color rgb="FFFF0000"/>
        <rFont val="Calibri"/>
        <family val="2"/>
        <scheme val="minor"/>
      </rPr>
      <t>en</t>
    </r>
    <r>
      <rPr>
        <sz val="11"/>
        <color theme="1"/>
        <rFont val="Calibri"/>
        <family val="2"/>
        <scheme val="minor"/>
      </rPr>
      <t xml:space="preserve"> </t>
    </r>
    <r>
      <rPr>
        <sz val="11"/>
        <color rgb="FFFF0000"/>
        <rFont val="Calibri"/>
        <family val="2"/>
        <scheme val="minor"/>
      </rPr>
      <t>rouge</t>
    </r>
    <r>
      <rPr>
        <sz val="11"/>
        <color theme="1"/>
        <rFont val="Calibri"/>
        <family val="2"/>
        <scheme val="minor"/>
      </rPr>
      <t xml:space="preserve"> si ce seuil minimum n'est pas atteint.</t>
    </r>
  </si>
  <si>
    <t>-</t>
  </si>
  <si>
    <t>Niveau de depense/ engagement actuel 
(a remplir au moment des rapports de projet)</t>
  </si>
  <si>
    <r>
      <t xml:space="preserve">$ alloué à GEWE </t>
    </r>
    <r>
      <rPr>
        <sz val="11"/>
        <color theme="1"/>
        <rFont val="Calibri"/>
        <family val="2"/>
        <scheme val="minor"/>
      </rPr>
      <t>(inclut coûts indirects)</t>
    </r>
  </si>
  <si>
    <r>
      <t xml:space="preserve">$ alloué à S&amp;E </t>
    </r>
    <r>
      <rPr>
        <sz val="11"/>
        <color theme="1"/>
        <rFont val="Calibri"/>
        <family val="2"/>
        <scheme val="minor"/>
      </rPr>
      <t>(inclut coûts indirects)</t>
    </r>
  </si>
  <si>
    <t>Total des dépenses</t>
  </si>
  <si>
    <t>Taux d'exécution</t>
  </si>
  <si>
    <r>
      <t>Justification du montant à GEWE</t>
    </r>
    <r>
      <rPr>
        <sz val="12"/>
        <color theme="1"/>
        <rFont val="Calibri"/>
        <family val="2"/>
        <scheme val="minor"/>
      </rPr>
      <t xml:space="preserve"> (par exemple, la formation comprend une session sur l'égalité des sexes, des efforts spécifiques déployés pour assurer une représentation égale des femmes et des hommes, etc.)</t>
    </r>
  </si>
  <si>
    <r>
      <t>Notes quelconque le cas echeant</t>
    </r>
    <r>
      <rPr>
        <sz val="12"/>
        <color theme="1"/>
        <rFont val="Calibri"/>
        <family val="2"/>
        <scheme val="minor"/>
      </rPr>
      <t xml:space="preserve"> (e.g sur types des entrants ou justification du budget)</t>
    </r>
  </si>
  <si>
    <t>Amélioration de la stabilité socioéconomique des jeunes âgés de 18 à 30 ans pour être plus résilients et plus productifs dans le domaine agricole d'ici 2025</t>
  </si>
  <si>
    <t>Les capacités de production en agroécologie des zones rurales et urbaines sont renforcées en infrastructures novatrices d'ici 2024.</t>
  </si>
  <si>
    <t xml:space="preserve">Les capacités techniques et matérielles des groupes de jeunes âgés de 18 à 30 ans en milieu urbain et rural sont renforcées dans le domaine de l'agroécologie d'ici 2024. </t>
  </si>
  <si>
    <t xml:space="preserve">Un mécanisme de woofing est expérimenté pour permettre à des jeunes haïtiens âgés de 18 à 30 ans en situation de migration d'être exposés à l'agroécologie et à la démarche de stabilisation							</t>
  </si>
  <si>
    <t xml:space="preserve">Augmentation du flux d'emplois dans les chaînes de valeur vertes en vue d'améliorer la stabilité des jeunes de 18 à 30 ans d'ici 2025. </t>
  </si>
  <si>
    <t xml:space="preserve">Les capacités techniques et commerciales des groupes de jeunes âgés de 18 à 30 ans dans les zones rurales et urbaines sont renforcées dans le domaine de l'économie verte mettant en valeur les productions agroéologiques d'ici 2024. </t>
  </si>
  <si>
    <t>Augmentation du niveau d'engagement des jeunes âgés de 18 à 30 ans sur les questions environnementales (comme étant un vecteur de paix et de réduction des conflits) afin de devenir des acteurs de paix, de justice et de cohésion sociale d'ici 2025.</t>
  </si>
  <si>
    <t xml:space="preserve">Les capacités techniques des jeunes âgés de 18 à 30 ans sont renforcées dans le domaine des droits fondamentaux, prévention des violences, gestion des risques, mise en valeur des opportunités et gestion locale des conflits (méthode du "Planning environnemental communautaire"), d'ici 2024. </t>
  </si>
  <si>
    <t>PNUE</t>
  </si>
  <si>
    <t>OIT</t>
  </si>
  <si>
    <t xml:space="preserve">Toutes les activités du projet sont conçues pour une participation égale de jeunes femmes et de jeunes hommes, avec une attention particulière aux besoins spécifiques des jeune femmes. </t>
  </si>
  <si>
    <t>Voir rubrique E 177</t>
  </si>
  <si>
    <t/>
  </si>
  <si>
    <t>Recruter un consiultant expterne pour  faire une evaluation finale independante a la fin du projet</t>
  </si>
  <si>
    <t>Développer un cadre de procédure pour la sélection  des jeunes qui participeront aux visites d'échange</t>
  </si>
  <si>
    <t>Activité 3.1.3</t>
  </si>
  <si>
    <t>Identifier des producteurs en agroécologie qui recevront les jeunes</t>
  </si>
  <si>
    <t>Accompagner les jeunes dans le processus de commercialisation de leurs produits</t>
  </si>
  <si>
    <t>Organiser des formations auprès des jeunes  pour augmenter leurs capacités techniques et commerciales</t>
  </si>
  <si>
    <t>Les jeunes bénéficiaires des formations sont accompagnés dans l'entreprenariat social et solidaire pour faciliter leur mise en relations commerciales, l’insertion professionnelle et la création des emplois verts, décents et inclusifs, d'ici 2025</t>
  </si>
  <si>
    <t>Organiser des formations auprès des jeunes sur l'entreprenariat social et solidaire, l’insertion professionnelle et la création des emplois</t>
  </si>
  <si>
    <t>Apporter un appui matériel et financier auprès des jeunes pour leur autonomisation socioéconomique</t>
  </si>
  <si>
    <t>Mobiliser les entreprise sociales expertes dans le domaine de la formation, le recrutement des jeunes et la mise en relations commerciales pour appuyer l’insertion des jeunes entrepreneurs</t>
  </si>
  <si>
    <t>Faire le suivi permanent des jeunes ayant bénéficiés d'un appui matériel et financier</t>
  </si>
  <si>
    <t>Mettre en place 4 pépinières pour la production de plantules maraichères  (une pepiniere par section et une pepiniere centrale à l'UNOGA</t>
  </si>
  <si>
    <t>Mettre en place 500 parcelles d'agroécologie dans les 2 communes</t>
  </si>
  <si>
    <t>Introduire des  productions à fort potentiel de transformation dans les mix agroécologiques promus auprès des paysans: bambou, ricin, pistache, manioc  etc.</t>
  </si>
  <si>
    <t>Mettre en place les cultures maraîchères (semences et mécanismes de gestion de l'eau dans  environ 0.4 ha de parcelles )</t>
  </si>
  <si>
    <t>Installer  500 poulaillers familiaux pour les œufs, la viande et le fumier (10 poules par familles)</t>
  </si>
  <si>
    <t>Apporter un appui technique et faire le suivi pour la mise en place des 500 parcelles</t>
  </si>
  <si>
    <t>Organiser des formations sur les changements climatiques et  gestion des risques et désastres</t>
  </si>
  <si>
    <t>Faire le suivi des activités par la Direction départementale du MDE et du MARNDR</t>
  </si>
  <si>
    <r>
      <t>Apporter un appui</t>
    </r>
    <r>
      <rPr>
        <sz val="12"/>
        <color rgb="FFFF0000"/>
        <rFont val="Calibri"/>
        <family val="2"/>
        <scheme val="minor"/>
      </rPr>
      <t xml:space="preserve"> </t>
    </r>
    <r>
      <rPr>
        <sz val="12"/>
        <color theme="1"/>
        <rFont val="Calibri"/>
        <family val="2"/>
        <scheme val="minor"/>
      </rPr>
      <t>technique et faire le suivi pour la gestion des 500 poulaillers</t>
    </r>
  </si>
  <si>
    <t>Organiser un atelier de restitution du cadre de procédure en vue de sa vulgarisastion</t>
  </si>
  <si>
    <t>Faire le suivi des jeunes lors des visites d'échange</t>
  </si>
  <si>
    <t>Concevoir et adapter le matériel de formation sur l'économie verte et l’agroécologie</t>
  </si>
  <si>
    <t>Élaborer et consulter sur les 6 modules de la Planification d'actions environnementales communautaires (PAEC)</t>
  </si>
  <si>
    <t>introduire le processus du PAEC aux jeunes bénéficiaires</t>
  </si>
  <si>
    <t>Accompagner les jeunes dans l'élaboration d'un Plan d'Actions Environnementales Communautaires et d'un plan de mise en œuvre communautaire du PAEC</t>
  </si>
  <si>
    <t>Mettre en œuvre des mécanismes alternatifs de résolution des conflits ou renforcement des mécanismes existants avec les jeunes</t>
  </si>
  <si>
    <t>Faciliter la participation des oc et des osc aux ateliers sur la gestion des conflits et la cohésion sociale</t>
  </si>
  <si>
    <t>Cout de fonctionnement des bureau pendant toute la periode de mise en oeuvre du projet.</t>
  </si>
  <si>
    <t>Mettre en place un mecanisme de suivi pour les activites des jeunes</t>
  </si>
  <si>
    <t xml:space="preserve">Organiser des mission de suivi des activites sur le terrain. Ainsi que des formations du personnel sur les question de uivi/évaluation </t>
  </si>
  <si>
    <t>Organiser une Évaluation environnementale communautaire participative par les jeunes</t>
  </si>
  <si>
    <t>Mettre en place des mécanismes alternatifs de résolution des conflits ou renforcer les mécanismes existants  de cohesion sociale entre les jeunes et les autte partenaires existants</t>
  </si>
  <si>
    <t>Renforcer les capacités techniques des jeunes sur la résilience des écosystèmes, les solutions fondées sur la nature, les droits humains, l'équité de genre sur la gestion des conflits et la cohésion sociale et suivi évaluation</t>
  </si>
  <si>
    <t>Activité 3.1.7</t>
  </si>
  <si>
    <t>Les organisations communautaires (OC), les organisations de la société civile locale (OSC), les organisations privées (OP), et les représentants de la structure étatique (RSE) sont engagées et soutiennent les jeunes dans leurs actions de plaidoyer menées dans les communautés d'ici 2025, afin de faire avancer le dialogue social et les questions environnementales comme étant un vecteur de paix et de cohésion sociale en Haïti  d'ici 2025</t>
  </si>
  <si>
    <t>Faciliter la participation des OC, OSC, OP et RSE à l'évaluation environnementale communautaire avec les jeunes</t>
  </si>
  <si>
    <t xml:space="preserve">Faciliter la participation des OC, OSC, OP et RSE aux ateliers de renforcement des capacités des jeunes sur la résilience des écosystèmes, les SFN, sur les droits humains et l'équité de genre, </t>
  </si>
  <si>
    <t>Faire une Diffusion du PAEC  aux OC, OSC, OP et RSE</t>
  </si>
  <si>
    <t>Accompagner des jeunes dans la planification et la mise en œuvre du PAEC par les OC, OSC, OP et RSE</t>
  </si>
  <si>
    <t xml:space="preserve">Aussi bien les outils de profilage des bénéficiaires au sein de la population autochtone que les mécanismes de gestion des parcelles seront conçus autour de la dimension jeune [âgés de 18-30 ans]. </t>
  </si>
  <si>
    <t>Bien que les poulaillers bénéficient aux familles – ce sont les jeune [âgés de 18-30 ans] au sein des familles sélectionnées avec les autorités qui en seront les gestionnaires.</t>
  </si>
  <si>
    <t>Les capacités d’un pool de jeunes [âgés de 18-30 ans -dont 50% de jeunes-femmes] seront renforcées pour se spécialiser dans ce nouveau domaine.</t>
  </si>
  <si>
    <t>Ces hectares seront portés par des bénéficiaires jeunes [âgés de 18-30 ans – dont 45% de jeunes-femmes] au sein des communautés cibles.</t>
  </si>
  <si>
    <t>Les bénéficiaires jeunes [âgés de 18-30 ans – dont 50% de jeunes-femmes] seront parties prennates au système de suivi de ces poulaillers – en collaboration avec les adultes [autorités locales, leaders communautaires, etc].</t>
  </si>
  <si>
    <t>Environ 80% des bénéficiaires des training seront des jeunes [âgés de 18-30 ans – dont 45% de jeunes-femmes] et des adultes [autorités locales, leaders communautaires, police communautaire, etc] ainsi que certains des acteurs de la MMAS.</t>
  </si>
  <si>
    <t xml:space="preserve">En partenariat avec le projet-PBF “Infrastructure de Paix-PNUD &amp; OHCHR” les agents du MdE &amp; MARNDR seront formés sur UNRES-2250. La direction départementale du MJSAC sera aussi mobilisée. </t>
  </si>
  <si>
    <t xml:space="preserve">Le partenariat avec le MJSAC via le projet-PBF “Infrastructure de Paix-PNUD &amp; OHCHR” permettra de bâtir sur les acquis du Plan national UNRES-2250 [en cours de conception]  </t>
  </si>
  <si>
    <t xml:space="preserve">Le partenariat avec le projet-PBF “Infrastructure de Paix-PNUD &amp; OHCHR” permettra de mieux sensibiliser les hôtes “producteurs identifiés” sur le Plan national UNRES-2250 [en cours de conception]. </t>
  </si>
  <si>
    <t>Environ 80% des participant-es seront des jeunes [âgés de 18-30 ans – dont 45% de jeunes-femmes] et 20% des adultes [autorités locales, leaders communautaires, police communautaire, MJSAC, MARNDR, etc].</t>
  </si>
  <si>
    <t>Les capacités des membres de l’équipe de suivi [RCO-PBF-UNEP-ILO-MdE-MARNDR-MJSAC, autorités locales, etc.] seront renforcées sur UNRES-2250, en partenariat projet-PBF “Infrastructure de Paix-PNUD &amp; OHCHR”..</t>
  </si>
  <si>
    <t>Grâce au partenariat avec le projet-PBF “Infrastructure de Paix-PNUD &amp; OHCHR” &amp; MJSAC la dimension UNRES-2250 sera prise en compte lors de la conception des outils de formation...</t>
  </si>
  <si>
    <t>En partenariat avec le projet-PBF “Infrastructure de Paix-PNUD &amp; OHCHR” la dimension UNRES-2250 sera prise en compte dans la formation. Le MJSAC sera partie prennate des training..</t>
  </si>
  <si>
    <t>En partenariat avec le projet-PBF “Infrastructure de Paix-PNUD &amp; OHCHR” &amp; le MJSAC, les structures identfiiées “partenaires de commercialisation” seront sensibilisées sur la dimension UNRES-2250.</t>
  </si>
  <si>
    <t>Les outils développés par le projet-PBF “Infrastructure de Paix-PNUD &amp; OHCHR” sur le UNRES-2250/ODDs/UNSCDF seront aussi utilisés lors des formations &amp; un lien sera établi avec le forum dépatemental des jeunes mis en place par ledit projet.</t>
  </si>
  <si>
    <t>L’identification des 100% de bénéficiaires jeunes [âgés de 18-30 ans – dont 45% de jeunes-femmes] se fera grâce, entre autres, à la base de données des jeunes ciblés par le projet-PBF “Infrastructure de Paix-PNUD &amp; OHCHR” &amp; avec le leadership du MdE-MARNDR-MJSAC, les autorités locales ainsi que l’implication de la police communautaire &amp; MMAS.</t>
  </si>
  <si>
    <t xml:space="preserve">Ls entreprises identifiées seront familiarisées avec la dimension “inclusion des jeunes &amp; UNRES-2250/ODDs/UNSCDF” grâce aux outils existants du projet-PBF “Infrastructure de Paix-PNUD &amp; OHCHR”. </t>
  </si>
  <si>
    <t>En partenriat avec le projet-PBF “Infrastructure de Paix-PNUD &amp; OHCHR” - la dimension “inclusion des jeunes &amp; UNRES-2250/ODDs/UNSCDF” sera une section spécifique des modules du PACE.</t>
  </si>
  <si>
    <t>En partenriat avec le projet-PBF “Infrastructure de Paix-PNUD &amp; OHCHR” – les jeunes bénéficiares [âgés de 18-30 ans – dont 45% de jeunes-femmes] des training seront familiarisé-es avec la UNRES-2250/ODDs/UNSCDF...</t>
  </si>
  <si>
    <t>Les outils développés par le projet-PBF “Infrastructure de Paix-PNUD &amp; OHCHR” sur le UNRES-2250/ODDs/UNSCDF &amp; GPI.2.0-d’ONU  Femmes seront aussi utilisés lors des formations &amp; les participant-es seront a 100% des jeunes [âgés de 18-30 ans – dont 45% de jeunes-femmes].</t>
  </si>
  <si>
    <t>Le processus et les outils utilisés seront sensibles UNRES-2250/ODDs/UNSCDF &amp; Genre grâce au partenariat avec PNUD-OHCHR &amp; ONU Femmes.</t>
  </si>
  <si>
    <t>Les dimensions “inclusion des jeunes &amp; UNRES-2250/ODDs/UNSCDF” &amp; “Genre” seront prises en compte dans les différents PACE via le partenariat avec PNUD-OHCHR &amp; ONU Femmes…</t>
  </si>
  <si>
    <t>Le projet bâtira sur les acquis des projets-PBF “Infrastructure de Paix-PNUD &amp; OHCHR” &amp; “GPI.2.0-d’ONU  Femmes” pour établir un lien avec les mécanismes appuyés.</t>
  </si>
  <si>
    <t xml:space="preserve">Le mécanisme sera composé à 80% de jeunes [âgés de 18-30 ans – dont 45% de jeunes-femmes] y compris le projet et les acteurs institutionnels et non-institutionnels au niveau local.. </t>
  </si>
  <si>
    <t>Les dimensions “inclusion des jeunes &amp; UNRES-2250/ODDs/UNSCDF” &amp; “Genre” seront prises en compte dans les différents ateliers via le partenariat avec PNUD-OHCHR &amp; ONU Femmes…</t>
  </si>
  <si>
    <t>Les dimensions “inclusion des jeunes &amp; UNRES-2250/ODDs” &amp; “Genre” seront prises en compte aussi bien dans la conception que la mise en oeuvre de l’évaluation environnmentale.</t>
  </si>
  <si>
    <t>Une attention particulière (Ex: identification de point-focal/expert jeune) sera accordée à la sensibilisation des OC-OSC-OP-RSE pour une meilleure prise en compte de la dimension “inclusion des jeunes &amp; UNRES-2250” dans leurs actions en lien avec PAEC.</t>
  </si>
  <si>
    <t>En lien avec l’activité ci-dessus, des points-focaux Jeunes seront mise en place au sein des OC-OSC-OP-RSE.</t>
  </si>
  <si>
    <t>En plus des points-focaux Jeunes des OSC-OC, les participant-es aux formations seront à 85% des jeunes [âgés de 18-30 ans – dont 45% de jeunes-femmes] ciblés par le projet.</t>
  </si>
  <si>
    <t>Une stratégie dédiée à la dimension représentativté des jeunes, en consultation avec les OSC-OC et les autorités lcoales, sera promue en vue de cibler environ 45% de jeunes [âgés de 18-30 ans – dont 45% de jeunes-femmes] au sein de ces mécanismes.</t>
  </si>
  <si>
    <t>Aussi bien le processus de mobilisation du nouevau staff et des expert-es existants du projet y compris leurs capacités seront sensibles à la dimension inclusion avec un focus sur la dimension jeunes &amp; UNRES-2250.</t>
  </si>
  <si>
    <t>Aussi bien le processus de planification que les outils de S-&amp;-E sur le terrain seront sensibles à la dimension “inclusion” avec un focus sur la dimension jeunes &amp; UNRES-2250.</t>
  </si>
  <si>
    <t xml:space="preserve">Les capacités des bénéficiaires jeunes [âgés de 18-30 ans – dont 45% de jeunes-femmes] seront renforcées y compris le mécanisme d’opérationnalisation sera constitué aussi de jeunes en plus de l’équipe projet. L'etude de ligne de base sera affectée sur cette ligne à hauteur de 25000 dollars. et aussi une partie de cette ligne sera affectee a l'etude de perception des jeunes sur le projet. (15000 dollars USD)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</si>
</sst>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 * #,##0.00_)_ ;_ * \(#,##0.00\)_ ;_ * &quot;-&quot;??_)_ ;_ @_ "/>
  </numFmts>
  <fonts count="3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sz val="11"/>
      <color theme="1"/>
      <name val="Calibri"/>
      <family val="2"/>
      <scheme val="minor"/>
    </font>
    <font>
      <sz val="12"/>
      <color theme="1"/>
      <name val="Calibri"/>
      <family val="2"/>
      <scheme val="minor"/>
    </font>
    <font>
      <sz val="11"/>
      <color rgb="FFFF0000"/>
      <name val="Calibri"/>
      <family val="2"/>
      <scheme val="minor"/>
    </font>
    <font>
      <b/>
      <sz val="12"/>
      <color rgb="FFFF0000"/>
      <name val="Calibri"/>
      <family val="2"/>
      <scheme val="minor"/>
    </font>
    <font>
      <sz val="12"/>
      <color rgb="FFFF0000"/>
      <name val="Calibri"/>
      <family val="2"/>
      <scheme val="minor"/>
    </font>
    <font>
      <b/>
      <sz val="20"/>
      <color theme="1"/>
      <name val="Calibri"/>
      <family val="2"/>
      <scheme val="minor"/>
    </font>
    <font>
      <b/>
      <sz val="36"/>
      <color theme="1"/>
      <name val="Calibri"/>
      <family val="2"/>
      <scheme val="minor"/>
    </font>
    <font>
      <sz val="9"/>
      <color theme="1"/>
      <name val="Calibri"/>
      <family val="2"/>
      <scheme val="minor"/>
    </font>
    <font>
      <sz val="11"/>
      <name val="Calibri"/>
      <family val="2"/>
      <scheme val="minor"/>
    </font>
    <font>
      <b/>
      <sz val="24"/>
      <color rgb="FF00B0F0"/>
      <name val="Calibri"/>
      <family val="2"/>
      <scheme val="minor"/>
    </font>
    <font>
      <b/>
      <u/>
      <sz val="14"/>
      <color theme="1"/>
      <name val="Calibri"/>
      <family val="2"/>
      <scheme val="minor"/>
    </font>
    <font>
      <sz val="12"/>
      <color rgb="FF000000"/>
      <name val="Calibri"/>
      <family val="2"/>
      <scheme val="minor"/>
    </font>
    <font>
      <sz val="18"/>
      <color theme="1"/>
      <name val="Calibri"/>
      <family val="2"/>
      <scheme val="minor"/>
    </font>
    <font>
      <sz val="16"/>
      <color theme="1"/>
      <name val="Calibri"/>
      <family val="2"/>
      <scheme val="minor"/>
    </font>
    <font>
      <sz val="12"/>
      <color theme="1"/>
      <name val="Calibri (Corps)"/>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2"/>
        <bgColor indexed="64"/>
      </patternFill>
    </fill>
    <fill>
      <patternFill patternType="solid">
        <fgColor theme="6" tint="0.59999389629810485"/>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4">
    <xf numFmtId="0" fontId="0" fillId="0" borderId="0"/>
    <xf numFmtId="44" fontId="16" fillId="0" borderId="0" applyFont="0" applyFill="0" applyBorder="0" applyAlignment="0" applyProtection="0"/>
    <xf numFmtId="9" fontId="16" fillId="0" borderId="0" applyFont="0" applyFill="0" applyBorder="0" applyAlignment="0" applyProtection="0"/>
    <xf numFmtId="164" fontId="16" fillId="0" borderId="0" applyFont="0" applyFill="0" applyBorder="0" applyAlignment="0" applyProtection="0"/>
  </cellStyleXfs>
  <cellXfs count="176">
    <xf numFmtId="0" fontId="0" fillId="0" borderId="0" xfId="0"/>
    <xf numFmtId="0" fontId="17" fillId="0" borderId="0" xfId="0" applyFont="1" applyAlignment="1">
      <alignment vertical="center" wrapText="1"/>
    </xf>
    <xf numFmtId="0" fontId="14" fillId="0" borderId="0" xfId="0" applyFont="1" applyAlignment="1">
      <alignment vertical="center" wrapText="1"/>
    </xf>
    <xf numFmtId="0" fontId="14" fillId="0" borderId="0" xfId="0" applyFont="1" applyAlignment="1" applyProtection="1">
      <alignment vertical="center" wrapText="1"/>
      <protection locked="0"/>
    </xf>
    <xf numFmtId="0" fontId="17" fillId="0" borderId="0" xfId="0" applyFont="1" applyAlignment="1" applyProtection="1">
      <alignment vertical="center" wrapText="1"/>
      <protection locked="0"/>
    </xf>
    <xf numFmtId="0" fontId="14" fillId="3" borderId="0" xfId="0" applyFont="1" applyFill="1" applyAlignment="1">
      <alignment vertical="center" wrapText="1"/>
    </xf>
    <xf numFmtId="44" fontId="14" fillId="0" borderId="0" xfId="0" applyNumberFormat="1" applyFont="1" applyAlignment="1">
      <alignment vertical="center" wrapText="1"/>
    </xf>
    <xf numFmtId="0" fontId="14" fillId="2" borderId="7" xfId="0" applyFont="1" applyFill="1" applyBorder="1" applyAlignment="1">
      <alignment vertical="center" wrapText="1"/>
    </xf>
    <xf numFmtId="44" fontId="17" fillId="3" borderId="0" xfId="1" applyFont="1" applyFill="1" applyBorder="1" applyAlignment="1" applyProtection="1">
      <alignment horizontal="center" vertical="center" wrapText="1"/>
      <protection locked="0"/>
    </xf>
    <xf numFmtId="0" fontId="17" fillId="3" borderId="0" xfId="0" applyFont="1" applyFill="1" applyAlignment="1" applyProtection="1">
      <alignment vertical="center" wrapText="1"/>
      <protection locked="0"/>
    </xf>
    <xf numFmtId="0" fontId="17" fillId="3" borderId="0" xfId="0" applyFont="1" applyFill="1" applyAlignment="1" applyProtection="1">
      <alignment horizontal="left" vertical="top" wrapText="1"/>
      <protection locked="0"/>
    </xf>
    <xf numFmtId="0" fontId="14" fillId="3" borderId="0" xfId="0" applyFont="1" applyFill="1" applyAlignment="1" applyProtection="1">
      <alignment vertical="center" wrapText="1"/>
      <protection locked="0"/>
    </xf>
    <xf numFmtId="0" fontId="17" fillId="3" borderId="0" xfId="0" applyFont="1" applyFill="1" applyAlignment="1">
      <alignment vertical="center" wrapText="1"/>
    </xf>
    <xf numFmtId="0" fontId="17" fillId="3" borderId="1" xfId="0" applyFont="1" applyFill="1" applyBorder="1" applyAlignment="1" applyProtection="1">
      <alignment vertical="center" wrapText="1"/>
      <protection locked="0"/>
    </xf>
    <xf numFmtId="0" fontId="17" fillId="0" borderId="1" xfId="0" applyFont="1" applyBorder="1" applyAlignment="1" applyProtection="1">
      <alignment horizontal="left" vertical="top" wrapText="1"/>
      <protection locked="0"/>
    </xf>
    <xf numFmtId="44" fontId="20" fillId="0" borderId="0" xfId="1" applyFont="1" applyFill="1" applyBorder="1" applyAlignment="1" applyProtection="1">
      <alignment vertical="center" wrapText="1"/>
    </xf>
    <xf numFmtId="44" fontId="17" fillId="0" borderId="1" xfId="1" applyFont="1" applyBorder="1" applyAlignment="1" applyProtection="1">
      <alignment horizontal="center" vertical="center" wrapText="1"/>
      <protection locked="0"/>
    </xf>
    <xf numFmtId="44" fontId="17" fillId="3" borderId="1" xfId="1" applyFont="1" applyFill="1" applyBorder="1" applyAlignment="1" applyProtection="1">
      <alignment horizontal="center" vertical="center" wrapText="1"/>
      <protection locked="0"/>
    </xf>
    <xf numFmtId="44" fontId="14" fillId="2" borderId="1" xfId="1" applyFont="1" applyFill="1" applyBorder="1" applyAlignment="1" applyProtection="1">
      <alignment horizontal="center" vertical="center" wrapText="1"/>
    </xf>
    <xf numFmtId="44" fontId="14" fillId="2" borderId="3" xfId="1" applyFont="1" applyFill="1" applyBorder="1" applyAlignment="1" applyProtection="1">
      <alignment horizontal="center" vertical="center" wrapText="1"/>
    </xf>
    <xf numFmtId="44" fontId="17" fillId="3" borderId="0" xfId="1" applyFont="1" applyFill="1" applyBorder="1" applyAlignment="1" applyProtection="1">
      <alignment vertical="center" wrapText="1"/>
      <protection locked="0"/>
    </xf>
    <xf numFmtId="0" fontId="14" fillId="2" borderId="1" xfId="0" applyFont="1" applyFill="1" applyBorder="1" applyAlignment="1">
      <alignment horizontal="center" vertical="center" wrapText="1"/>
    </xf>
    <xf numFmtId="0" fontId="14" fillId="2" borderId="5" xfId="0" applyFont="1" applyFill="1" applyBorder="1" applyAlignment="1">
      <alignment vertical="center" wrapText="1"/>
    </xf>
    <xf numFmtId="0" fontId="14" fillId="2" borderId="5" xfId="0" applyFont="1" applyFill="1" applyBorder="1" applyAlignment="1">
      <alignment horizontal="center" vertical="center" wrapText="1"/>
    </xf>
    <xf numFmtId="44" fontId="17" fillId="0" borderId="1" xfId="1" applyFont="1" applyBorder="1" applyAlignment="1" applyProtection="1">
      <alignment vertical="center" wrapText="1"/>
      <protection locked="0"/>
    </xf>
    <xf numFmtId="44" fontId="14" fillId="3" borderId="0" xfId="0" applyNumberFormat="1" applyFont="1" applyFill="1" applyAlignment="1">
      <alignment vertical="center" wrapText="1"/>
    </xf>
    <xf numFmtId="0" fontId="0" fillId="3" borderId="0" xfId="0" applyFill="1" applyAlignment="1">
      <alignment horizontal="center" vertical="center" wrapText="1"/>
    </xf>
    <xf numFmtId="0" fontId="22" fillId="0" borderId="0" xfId="0" applyFont="1" applyAlignment="1">
      <alignment wrapText="1"/>
    </xf>
    <xf numFmtId="0" fontId="0" fillId="0" borderId="0" xfId="0" applyAlignment="1">
      <alignment wrapText="1"/>
    </xf>
    <xf numFmtId="0" fontId="0" fillId="3" borderId="0" xfId="0" applyFill="1" applyAlignment="1">
      <alignment wrapText="1"/>
    </xf>
    <xf numFmtId="0" fontId="0" fillId="0" borderId="0" xfId="0" applyAlignment="1">
      <alignment horizontal="center" wrapText="1"/>
    </xf>
    <xf numFmtId="9" fontId="14" fillId="3" borderId="0" xfId="2" applyFont="1" applyFill="1" applyBorder="1" applyAlignment="1">
      <alignment wrapText="1"/>
    </xf>
    <xf numFmtId="0" fontId="15" fillId="3" borderId="0" xfId="0" applyFont="1" applyFill="1" applyAlignment="1">
      <alignment horizontal="center" vertical="center" wrapText="1"/>
    </xf>
    <xf numFmtId="44" fontId="14" fillId="3" borderId="0" xfId="2" applyNumberFormat="1" applyFont="1" applyFill="1" applyBorder="1" applyAlignment="1">
      <alignment wrapText="1"/>
    </xf>
    <xf numFmtId="0" fontId="17" fillId="3" borderId="1" xfId="0" applyFont="1" applyFill="1" applyBorder="1" applyAlignment="1" applyProtection="1">
      <alignment horizontal="left" vertical="top" wrapText="1"/>
      <protection locked="0"/>
    </xf>
    <xf numFmtId="0" fontId="19" fillId="0" borderId="0" xfId="0" applyFont="1" applyAlignment="1">
      <alignment horizontal="center" vertical="center" wrapText="1"/>
    </xf>
    <xf numFmtId="44" fontId="14" fillId="0" borderId="0" xfId="1" applyFont="1" applyFill="1" applyBorder="1" applyAlignment="1" applyProtection="1">
      <alignment vertical="center" wrapText="1"/>
    </xf>
    <xf numFmtId="44" fontId="17" fillId="0" borderId="0" xfId="1" applyFont="1" applyFill="1" applyBorder="1" applyAlignment="1" applyProtection="1">
      <alignment horizontal="center" vertical="center" wrapText="1"/>
    </xf>
    <xf numFmtId="44" fontId="14" fillId="0" borderId="0" xfId="1" applyFont="1" applyFill="1" applyBorder="1" applyAlignment="1" applyProtection="1">
      <alignment horizontal="center" vertical="center" wrapText="1"/>
    </xf>
    <xf numFmtId="0" fontId="23" fillId="0" borderId="0" xfId="0" applyFont="1"/>
    <xf numFmtId="49" fontId="0" fillId="0" borderId="0" xfId="0" applyNumberFormat="1"/>
    <xf numFmtId="0" fontId="23" fillId="0" borderId="0" xfId="0" applyFont="1" applyAlignment="1">
      <alignment vertical="center"/>
    </xf>
    <xf numFmtId="49" fontId="24" fillId="0" borderId="0" xfId="0" applyNumberFormat="1" applyFont="1" applyAlignment="1">
      <alignment horizontal="left"/>
    </xf>
    <xf numFmtId="49" fontId="24" fillId="0" borderId="0" xfId="0" applyNumberFormat="1" applyFont="1" applyAlignment="1">
      <alignment horizontal="left" wrapText="1"/>
    </xf>
    <xf numFmtId="0" fontId="14" fillId="6" borderId="1" xfId="0" applyFont="1" applyFill="1" applyBorder="1" applyAlignment="1">
      <alignment vertical="center" wrapText="1"/>
    </xf>
    <xf numFmtId="0" fontId="17" fillId="6" borderId="1" xfId="0" applyFont="1" applyFill="1" applyBorder="1" applyAlignment="1">
      <alignment vertical="center" wrapText="1"/>
    </xf>
    <xf numFmtId="0" fontId="14" fillId="2" borderId="1" xfId="0" applyFont="1" applyFill="1" applyBorder="1" applyAlignment="1">
      <alignment vertical="center" wrapText="1"/>
    </xf>
    <xf numFmtId="44" fontId="17" fillId="2" borderId="1" xfId="0" applyNumberFormat="1" applyFont="1" applyFill="1" applyBorder="1" applyAlignment="1">
      <alignment vertical="center" wrapText="1"/>
    </xf>
    <xf numFmtId="44" fontId="14" fillId="2" borderId="1" xfId="1" applyFont="1" applyFill="1" applyBorder="1" applyAlignment="1" applyProtection="1">
      <alignment vertical="center" wrapText="1"/>
    </xf>
    <xf numFmtId="44" fontId="14" fillId="2" borderId="2" xfId="1" applyFont="1" applyFill="1" applyBorder="1" applyAlignment="1" applyProtection="1">
      <alignment vertical="center" wrapText="1"/>
    </xf>
    <xf numFmtId="44" fontId="14" fillId="2" borderId="8" xfId="1" applyFont="1" applyFill="1" applyBorder="1" applyAlignment="1" applyProtection="1">
      <alignment vertical="center" wrapText="1"/>
    </xf>
    <xf numFmtId="9" fontId="14" fillId="2" borderId="9" xfId="2" applyFont="1" applyFill="1" applyBorder="1" applyAlignment="1" applyProtection="1">
      <alignment vertical="center" wrapText="1"/>
    </xf>
    <xf numFmtId="0" fontId="15" fillId="2" borderId="11" xfId="0" applyFont="1" applyFill="1" applyBorder="1" applyAlignment="1">
      <alignment horizontal="left" vertical="center" wrapText="1"/>
    </xf>
    <xf numFmtId="44" fontId="14" fillId="2" borderId="10" xfId="0" applyNumberFormat="1" applyFont="1" applyFill="1" applyBorder="1" applyAlignment="1">
      <alignment vertical="center" wrapText="1"/>
    </xf>
    <xf numFmtId="0" fontId="15" fillId="2" borderId="5" xfId="0" applyFont="1" applyFill="1" applyBorder="1" applyAlignment="1">
      <alignment horizontal="left" vertical="center" wrapText="1"/>
    </xf>
    <xf numFmtId="44" fontId="14" fillId="2" borderId="6" xfId="2" applyNumberFormat="1" applyFont="1" applyFill="1" applyBorder="1" applyAlignment="1" applyProtection="1">
      <alignment wrapText="1"/>
    </xf>
    <xf numFmtId="49" fontId="17" fillId="0" borderId="1" xfId="1" applyNumberFormat="1" applyFont="1" applyBorder="1" applyAlignment="1" applyProtection="1">
      <alignment horizontal="left" wrapText="1"/>
      <protection locked="0"/>
    </xf>
    <xf numFmtId="49" fontId="17" fillId="3" borderId="1" xfId="1" applyNumberFormat="1" applyFont="1" applyFill="1" applyBorder="1" applyAlignment="1" applyProtection="1">
      <alignment horizontal="left" wrapText="1"/>
      <protection locked="0"/>
    </xf>
    <xf numFmtId="44" fontId="17" fillId="2" borderId="1" xfId="1" applyFont="1" applyFill="1" applyBorder="1" applyAlignment="1" applyProtection="1">
      <alignment vertical="center" wrapText="1"/>
    </xf>
    <xf numFmtId="0" fontId="17" fillId="2" borderId="5" xfId="0" applyFont="1" applyFill="1" applyBorder="1" applyAlignment="1">
      <alignment vertical="center" wrapText="1"/>
    </xf>
    <xf numFmtId="49" fontId="17" fillId="0" borderId="1" xfId="0" applyNumberFormat="1" applyFont="1" applyBorder="1" applyAlignment="1" applyProtection="1">
      <alignment horizontal="left" wrapText="1"/>
      <protection locked="0"/>
    </xf>
    <xf numFmtId="0" fontId="14" fillId="2" borderId="17" xfId="0" applyFont="1" applyFill="1" applyBorder="1" applyAlignment="1">
      <alignment vertical="center" wrapText="1"/>
    </xf>
    <xf numFmtId="0" fontId="14" fillId="4" borderId="1" xfId="0" applyFont="1" applyFill="1" applyBorder="1" applyAlignment="1" applyProtection="1">
      <alignment vertical="center" wrapText="1"/>
      <protection locked="0"/>
    </xf>
    <xf numFmtId="0" fontId="14" fillId="2" borderId="14" xfId="0" applyFont="1" applyFill="1" applyBorder="1" applyAlignment="1">
      <alignment vertical="center" wrapText="1"/>
    </xf>
    <xf numFmtId="44" fontId="14" fillId="2" borderId="18" xfId="1" applyFont="1" applyFill="1" applyBorder="1" applyAlignment="1" applyProtection="1">
      <alignment vertical="center" wrapText="1"/>
    </xf>
    <xf numFmtId="9" fontId="17" fillId="0" borderId="1" xfId="2" applyFont="1" applyBorder="1" applyAlignment="1" applyProtection="1">
      <alignment horizontal="center" vertical="center" wrapText="1"/>
      <protection locked="0"/>
    </xf>
    <xf numFmtId="9" fontId="17" fillId="3" borderId="1" xfId="2" applyFont="1" applyFill="1" applyBorder="1" applyAlignment="1" applyProtection="1">
      <alignment horizontal="center" vertical="center" wrapText="1"/>
      <protection locked="0"/>
    </xf>
    <xf numFmtId="9" fontId="17" fillId="0" borderId="1" xfId="2" applyFont="1" applyBorder="1" applyAlignment="1" applyProtection="1">
      <alignment vertical="center" wrapText="1"/>
      <protection locked="0"/>
    </xf>
    <xf numFmtId="44" fontId="17" fillId="2" borderId="1" xfId="1" applyFont="1" applyFill="1" applyBorder="1" applyAlignment="1" applyProtection="1">
      <alignment horizontal="center" vertical="center" wrapText="1"/>
    </xf>
    <xf numFmtId="44" fontId="14" fillId="4" borderId="1" xfId="1" applyFont="1" applyFill="1" applyBorder="1" applyAlignment="1" applyProtection="1">
      <alignment vertical="center" wrapText="1"/>
    </xf>
    <xf numFmtId="9" fontId="14" fillId="3" borderId="6" xfId="2" applyFont="1" applyFill="1" applyBorder="1" applyAlignment="1" applyProtection="1">
      <alignment vertical="center" wrapText="1"/>
      <protection locked="0"/>
    </xf>
    <xf numFmtId="9" fontId="14" fillId="3" borderId="13" xfId="2" applyFont="1" applyFill="1" applyBorder="1" applyAlignment="1" applyProtection="1">
      <alignment vertical="center" wrapText="1"/>
      <protection locked="0"/>
    </xf>
    <xf numFmtId="9" fontId="14" fillId="3" borderId="13" xfId="2" applyFont="1" applyFill="1" applyBorder="1" applyAlignment="1" applyProtection="1">
      <alignment horizontal="right" vertical="center" wrapText="1"/>
      <protection locked="0"/>
    </xf>
    <xf numFmtId="9" fontId="0" fillId="0" borderId="0" xfId="2" applyFont="1"/>
    <xf numFmtId="10" fontId="14" fillId="2" borderId="6" xfId="2" applyNumberFormat="1" applyFont="1" applyFill="1" applyBorder="1" applyAlignment="1" applyProtection="1">
      <alignment wrapText="1"/>
    </xf>
    <xf numFmtId="44" fontId="14" fillId="3" borderId="0" xfId="1" applyFont="1" applyFill="1" applyBorder="1" applyAlignment="1" applyProtection="1">
      <alignment vertical="center" wrapText="1"/>
      <protection locked="0"/>
    </xf>
    <xf numFmtId="44" fontId="17" fillId="0" borderId="0" xfId="1" applyFont="1" applyFill="1" applyBorder="1" applyAlignment="1" applyProtection="1">
      <alignment vertical="center" wrapText="1"/>
      <protection locked="0"/>
    </xf>
    <xf numFmtId="44" fontId="0" fillId="0" borderId="0" xfId="1" applyFont="1" applyBorder="1" applyAlignment="1">
      <alignment wrapText="1"/>
    </xf>
    <xf numFmtId="44" fontId="14" fillId="3" borderId="0" xfId="1" applyFont="1" applyFill="1" applyBorder="1" applyAlignment="1">
      <alignment vertical="center" wrapText="1"/>
    </xf>
    <xf numFmtId="44" fontId="14" fillId="3" borderId="0" xfId="1" applyFont="1" applyFill="1" applyBorder="1" applyAlignment="1" applyProtection="1">
      <alignment horizontal="center" vertical="center" wrapText="1"/>
    </xf>
    <xf numFmtId="44" fontId="14" fillId="3" borderId="0" xfId="1" applyFont="1" applyFill="1" applyBorder="1" applyAlignment="1" applyProtection="1">
      <alignment horizontal="right" vertical="center" wrapText="1"/>
      <protection locked="0"/>
    </xf>
    <xf numFmtId="44" fontId="14" fillId="3" borderId="0" xfId="1" applyFont="1" applyFill="1" applyBorder="1" applyAlignment="1" applyProtection="1">
      <alignment vertical="center" wrapText="1"/>
    </xf>
    <xf numFmtId="44" fontId="14" fillId="0" borderId="0" xfId="1" applyFont="1" applyFill="1" applyBorder="1" applyAlignment="1">
      <alignment vertical="center" wrapText="1"/>
    </xf>
    <xf numFmtId="44" fontId="0" fillId="0" borderId="0" xfId="1" applyFont="1" applyFill="1" applyBorder="1" applyAlignment="1">
      <alignment wrapText="1"/>
    </xf>
    <xf numFmtId="44" fontId="21" fillId="3" borderId="0" xfId="1" applyFont="1" applyFill="1" applyBorder="1" applyAlignment="1">
      <alignment horizontal="left" wrapText="1"/>
    </xf>
    <xf numFmtId="0" fontId="13" fillId="2" borderId="5" xfId="0" applyFont="1" applyFill="1" applyBorder="1" applyAlignment="1">
      <alignment vertical="center" wrapText="1"/>
    </xf>
    <xf numFmtId="44" fontId="14" fillId="2" borderId="11" xfId="0" applyNumberFormat="1" applyFont="1" applyFill="1" applyBorder="1" applyAlignment="1">
      <alignment vertical="center" wrapText="1"/>
    </xf>
    <xf numFmtId="44" fontId="0" fillId="2" borderId="10" xfId="1" applyFont="1" applyFill="1" applyBorder="1" applyAlignment="1">
      <alignment vertical="center" wrapText="1"/>
    </xf>
    <xf numFmtId="0" fontId="0" fillId="2" borderId="7" xfId="0" applyFill="1" applyBorder="1" applyAlignment="1">
      <alignment wrapText="1"/>
    </xf>
    <xf numFmtId="9" fontId="0" fillId="2" borderId="9" xfId="2" applyFont="1" applyFill="1" applyBorder="1" applyAlignment="1">
      <alignment wrapText="1"/>
    </xf>
    <xf numFmtId="0" fontId="17" fillId="2" borderId="14" xfId="0" applyFont="1" applyFill="1" applyBorder="1" applyAlignment="1">
      <alignment horizontal="center" vertical="center" wrapText="1"/>
    </xf>
    <xf numFmtId="44" fontId="14" fillId="2" borderId="13" xfId="1" applyFont="1" applyFill="1" applyBorder="1" applyAlignment="1" applyProtection="1">
      <alignment horizontal="center" vertical="center" wrapText="1"/>
    </xf>
    <xf numFmtId="0" fontId="14" fillId="2" borderId="3"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4" fillId="0" borderId="1" xfId="0" applyFont="1" applyBorder="1" applyAlignment="1" applyProtection="1">
      <alignment horizontal="center" vertical="center" wrapText="1"/>
      <protection locked="0"/>
    </xf>
    <xf numFmtId="44" fontId="0" fillId="0" borderId="0" xfId="1" applyFont="1" applyFill="1" applyBorder="1" applyAlignment="1">
      <alignment vertical="center" wrapText="1"/>
    </xf>
    <xf numFmtId="9" fontId="0" fillId="0" borderId="0" xfId="2" applyFont="1" applyFill="1" applyBorder="1" applyAlignment="1">
      <alignment wrapText="1"/>
    </xf>
    <xf numFmtId="44" fontId="14" fillId="2" borderId="1" xfId="1" applyFont="1" applyFill="1" applyBorder="1" applyAlignment="1" applyProtection="1">
      <alignment horizontal="center" vertical="center" wrapText="1"/>
      <protection locked="0"/>
    </xf>
    <xf numFmtId="44" fontId="17" fillId="0" borderId="1" xfId="1" applyFont="1" applyFill="1" applyBorder="1" applyAlignment="1" applyProtection="1">
      <alignment horizontal="center" vertical="center" wrapText="1"/>
      <protection locked="0"/>
    </xf>
    <xf numFmtId="44" fontId="14" fillId="0" borderId="1" xfId="1" applyFont="1" applyFill="1" applyBorder="1" applyAlignment="1" applyProtection="1">
      <alignment horizontal="center" vertical="center" wrapText="1"/>
    </xf>
    <xf numFmtId="44" fontId="17" fillId="0" borderId="0" xfId="1" applyFont="1" applyFill="1" applyBorder="1" applyAlignment="1" applyProtection="1">
      <alignment horizontal="center" vertical="center" wrapText="1"/>
      <protection locked="0"/>
    </xf>
    <xf numFmtId="44" fontId="17" fillId="0" borderId="1" xfId="1" applyFont="1" applyFill="1" applyBorder="1" applyAlignment="1" applyProtection="1">
      <alignment vertical="center" wrapText="1"/>
      <protection locked="0"/>
    </xf>
    <xf numFmtId="44" fontId="14" fillId="0" borderId="0" xfId="1" applyFont="1" applyFill="1" applyBorder="1" applyAlignment="1" applyProtection="1">
      <alignment vertical="center" wrapText="1"/>
      <protection locked="0"/>
    </xf>
    <xf numFmtId="44" fontId="14" fillId="0" borderId="0" xfId="1" applyFont="1" applyFill="1" applyBorder="1" applyAlignment="1" applyProtection="1">
      <alignment horizontal="right" vertical="center" wrapText="1"/>
      <protection locked="0"/>
    </xf>
    <xf numFmtId="0" fontId="14" fillId="7" borderId="1" xfId="0" applyFont="1" applyFill="1" applyBorder="1" applyAlignment="1">
      <alignment horizontal="center" vertical="center" wrapText="1"/>
    </xf>
    <xf numFmtId="44" fontId="11" fillId="0" borderId="1" xfId="1" applyFont="1" applyBorder="1" applyAlignment="1" applyProtection="1">
      <alignment horizontal="center" vertical="center" wrapText="1"/>
      <protection locked="0"/>
    </xf>
    <xf numFmtId="9" fontId="10" fillId="0" borderId="1" xfId="2" applyFont="1" applyBorder="1" applyAlignment="1" applyProtection="1">
      <alignment horizontal="center" vertical="center" wrapText="1"/>
      <protection locked="0"/>
    </xf>
    <xf numFmtId="44" fontId="10" fillId="0" borderId="1" xfId="1" applyFont="1" applyFill="1" applyBorder="1" applyAlignment="1" applyProtection="1">
      <alignment horizontal="center" vertical="center" wrapText="1"/>
      <protection locked="0"/>
    </xf>
    <xf numFmtId="9" fontId="2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left" vertical="top" wrapText="1"/>
      <protection locked="0"/>
    </xf>
    <xf numFmtId="0" fontId="9" fillId="3" borderId="1" xfId="0" applyFont="1" applyFill="1" applyBorder="1" applyAlignment="1" applyProtection="1">
      <alignment horizontal="left" vertical="top" wrapText="1"/>
      <protection locked="0"/>
    </xf>
    <xf numFmtId="49" fontId="8" fillId="0" borderId="1" xfId="0" applyNumberFormat="1" applyFont="1" applyBorder="1" applyAlignment="1" applyProtection="1">
      <alignment horizontal="left" wrapText="1"/>
      <protection locked="0"/>
    </xf>
    <xf numFmtId="49" fontId="8" fillId="3" borderId="1" xfId="1" applyNumberFormat="1" applyFont="1" applyFill="1" applyBorder="1" applyAlignment="1" applyProtection="1">
      <alignment horizontal="left" wrapText="1"/>
      <protection locked="0"/>
    </xf>
    <xf numFmtId="0" fontId="9" fillId="0" borderId="1" xfId="0" applyFont="1" applyBorder="1" applyAlignment="1" applyProtection="1">
      <alignment horizontal="left" vertical="center" wrapText="1"/>
      <protection locked="0"/>
    </xf>
    <xf numFmtId="0" fontId="9" fillId="3" borderId="1" xfId="0" applyFont="1" applyFill="1" applyBorder="1" applyAlignment="1" applyProtection="1">
      <alignment horizontal="left" vertical="center" wrapText="1"/>
      <protection locked="0"/>
    </xf>
    <xf numFmtId="0" fontId="7" fillId="0" borderId="1" xfId="0" applyFont="1" applyBorder="1" applyAlignment="1" applyProtection="1">
      <alignment horizontal="left" vertical="center" wrapText="1"/>
      <protection locked="0"/>
    </xf>
    <xf numFmtId="44" fontId="29" fillId="0" borderId="0" xfId="1" applyFont="1" applyBorder="1" applyAlignment="1">
      <alignment wrapText="1"/>
    </xf>
    <xf numFmtId="44" fontId="21" fillId="0" borderId="0" xfId="1" quotePrefix="1" applyFont="1" applyFill="1" applyBorder="1" applyAlignment="1">
      <alignment horizontal="left" wrapText="1"/>
    </xf>
    <xf numFmtId="9" fontId="28" fillId="0" borderId="0" xfId="2" applyFont="1" applyFill="1" applyBorder="1" applyAlignment="1">
      <alignment wrapText="1"/>
    </xf>
    <xf numFmtId="0" fontId="5" fillId="0" borderId="1" xfId="0" applyFont="1" applyBorder="1" applyAlignment="1" applyProtection="1">
      <alignment horizontal="left" vertical="center" wrapText="1"/>
      <protection locked="0"/>
    </xf>
    <xf numFmtId="0" fontId="5" fillId="0" borderId="1" xfId="0" applyFont="1" applyBorder="1" applyAlignment="1" applyProtection="1">
      <alignment horizontal="left" vertical="top" wrapText="1"/>
      <protection locked="0"/>
    </xf>
    <xf numFmtId="0" fontId="5" fillId="6" borderId="1" xfId="0" applyFont="1" applyFill="1" applyBorder="1" applyAlignment="1">
      <alignment vertical="center" wrapText="1"/>
    </xf>
    <xf numFmtId="0" fontId="5" fillId="3" borderId="1" xfId="0" applyFont="1" applyFill="1" applyBorder="1" applyAlignment="1" applyProtection="1">
      <alignment horizontal="left" vertical="top" wrapText="1"/>
      <protection locked="0"/>
    </xf>
    <xf numFmtId="0" fontId="5" fillId="3" borderId="1" xfId="0" applyFont="1" applyFill="1" applyBorder="1" applyAlignment="1" applyProtection="1">
      <alignment horizontal="left" vertical="center" wrapText="1"/>
      <protection locked="0"/>
    </xf>
    <xf numFmtId="49" fontId="5" fillId="0" borderId="1" xfId="0" applyNumberFormat="1" applyFont="1" applyBorder="1" applyAlignment="1" applyProtection="1">
      <alignment horizontal="left" vertical="center" wrapText="1"/>
      <protection locked="0"/>
    </xf>
    <xf numFmtId="0" fontId="5" fillId="3" borderId="1" xfId="0" applyFont="1" applyFill="1" applyBorder="1" applyAlignment="1" applyProtection="1">
      <alignment vertical="center" wrapText="1"/>
      <protection locked="0"/>
    </xf>
    <xf numFmtId="44" fontId="5" fillId="0" borderId="1" xfId="1" applyFont="1" applyBorder="1" applyAlignment="1" applyProtection="1">
      <alignment vertical="center" wrapText="1"/>
      <protection locked="0"/>
    </xf>
    <xf numFmtId="44" fontId="5" fillId="2" borderId="6" xfId="0" applyNumberFormat="1" applyFont="1" applyFill="1" applyBorder="1" applyAlignment="1">
      <alignment vertical="center" wrapText="1"/>
    </xf>
    <xf numFmtId="44" fontId="14" fillId="2" borderId="9" xfId="1" applyFont="1" applyFill="1" applyBorder="1" applyAlignment="1" applyProtection="1">
      <alignment vertical="center" wrapText="1"/>
    </xf>
    <xf numFmtId="0" fontId="4" fillId="0" borderId="1" xfId="0" applyFont="1" applyBorder="1" applyAlignment="1" applyProtection="1">
      <alignment horizontal="left" vertical="center" wrapText="1"/>
      <protection locked="0"/>
    </xf>
    <xf numFmtId="44" fontId="30" fillId="0" borderId="1" xfId="1" applyFont="1" applyFill="1" applyBorder="1" applyAlignment="1" applyProtection="1">
      <alignment horizontal="center" vertical="center" wrapText="1"/>
      <protection locked="0"/>
    </xf>
    <xf numFmtId="44" fontId="3" fillId="0" borderId="1" xfId="1" applyFont="1" applyFill="1" applyBorder="1" applyAlignment="1" applyProtection="1">
      <alignment horizontal="center" vertical="center" wrapText="1"/>
      <protection locked="0"/>
    </xf>
    <xf numFmtId="0" fontId="0" fillId="0" borderId="0" xfId="0" applyAlignment="1">
      <alignment horizontal="justify" vertical="center"/>
    </xf>
    <xf numFmtId="44" fontId="3" fillId="0" borderId="1" xfId="1" applyFont="1" applyFill="1" applyBorder="1" applyAlignment="1" applyProtection="1">
      <alignment vertical="center" wrapText="1"/>
      <protection locked="0"/>
    </xf>
    <xf numFmtId="44" fontId="2" fillId="0" borderId="1" xfId="1" applyFont="1" applyBorder="1" applyAlignment="1" applyProtection="1">
      <alignment horizontal="center" vertical="center" wrapText="1"/>
      <protection locked="0"/>
    </xf>
    <xf numFmtId="9" fontId="14" fillId="2" borderId="3" xfId="2" applyFont="1" applyFill="1" applyBorder="1" applyAlignment="1" applyProtection="1">
      <alignment horizontal="center" vertical="center" wrapText="1"/>
    </xf>
    <xf numFmtId="44" fontId="2" fillId="2" borderId="1" xfId="0" applyNumberFormat="1" applyFont="1" applyFill="1" applyBorder="1" applyAlignment="1">
      <alignment vertical="center" wrapText="1"/>
    </xf>
    <xf numFmtId="0" fontId="3" fillId="0" borderId="1" xfId="1" applyNumberFormat="1" applyFont="1" applyFill="1" applyBorder="1" applyAlignment="1" applyProtection="1">
      <alignment horizontal="center" vertical="center" wrapText="1"/>
      <protection locked="0"/>
    </xf>
    <xf numFmtId="0" fontId="2" fillId="0" borderId="1" xfId="1" applyNumberFormat="1" applyFont="1" applyFill="1" applyBorder="1" applyAlignment="1" applyProtection="1">
      <alignment horizontal="center" vertical="center" wrapText="1"/>
      <protection locked="0"/>
    </xf>
    <xf numFmtId="44" fontId="3" fillId="0" borderId="1" xfId="1" applyFont="1" applyFill="1" applyBorder="1" applyAlignment="1" applyProtection="1">
      <alignment horizontal="left" vertical="center" wrapText="1"/>
      <protection locked="0"/>
    </xf>
    <xf numFmtId="9" fontId="14" fillId="2" borderId="1" xfId="2" applyFont="1" applyFill="1" applyBorder="1" applyAlignment="1" applyProtection="1">
      <alignment horizontal="center" vertical="center" wrapText="1"/>
    </xf>
    <xf numFmtId="44" fontId="1" fillId="0" borderId="1" xfId="1" applyFont="1" applyBorder="1" applyAlignment="1" applyProtection="1">
      <alignment horizontal="center" vertical="center" wrapText="1"/>
      <protection locked="0"/>
    </xf>
    <xf numFmtId="44" fontId="1" fillId="3" borderId="1" xfId="1" applyFont="1" applyFill="1" applyBorder="1" applyAlignment="1" applyProtection="1">
      <alignment horizontal="center" vertical="center" wrapText="1"/>
      <protection locked="0"/>
    </xf>
    <xf numFmtId="4" fontId="0" fillId="0" borderId="1" xfId="0" applyNumberFormat="1" applyBorder="1" applyAlignment="1">
      <alignment horizontal="right" vertical="center"/>
    </xf>
    <xf numFmtId="44" fontId="1" fillId="0" borderId="1" xfId="1" applyFont="1" applyBorder="1" applyAlignment="1" applyProtection="1">
      <alignment vertical="center" wrapText="1"/>
      <protection locked="0"/>
    </xf>
    <xf numFmtId="164" fontId="0" fillId="0" borderId="1" xfId="3" applyFont="1" applyBorder="1" applyAlignment="1">
      <alignment horizontal="justify" vertical="center"/>
    </xf>
    <xf numFmtId="44" fontId="1" fillId="3" borderId="1" xfId="1" applyFont="1" applyFill="1" applyBorder="1" applyAlignment="1" applyProtection="1">
      <alignment vertical="center" wrapText="1"/>
      <protection locked="0"/>
    </xf>
    <xf numFmtId="0" fontId="14" fillId="0" borderId="0" xfId="0" applyFont="1" applyAlignment="1">
      <alignment horizontal="center" vertical="center" wrapText="1"/>
    </xf>
    <xf numFmtId="0" fontId="14" fillId="2" borderId="11"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2" borderId="16"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0" fillId="5" borderId="7" xfId="0" applyFill="1" applyBorder="1" applyAlignment="1">
      <alignment horizontal="center" vertical="center" wrapText="1"/>
    </xf>
    <xf numFmtId="0" fontId="0" fillId="5" borderId="9" xfId="0"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4" fillId="4" borderId="19" xfId="0" applyFont="1" applyFill="1" applyBorder="1" applyAlignment="1">
      <alignment horizontal="center" vertical="center" wrapText="1"/>
    </xf>
    <xf numFmtId="0" fontId="14" fillId="4" borderId="20" xfId="0" applyFont="1" applyFill="1" applyBorder="1" applyAlignment="1">
      <alignment horizontal="center" vertical="center" wrapText="1"/>
    </xf>
    <xf numFmtId="0" fontId="14" fillId="4" borderId="21" xfId="0" applyFont="1" applyFill="1" applyBorder="1" applyAlignment="1">
      <alignment horizontal="center" vertical="center" wrapText="1"/>
    </xf>
    <xf numFmtId="0" fontId="12" fillId="3" borderId="1" xfId="0" applyFont="1" applyFill="1" applyBorder="1" applyAlignment="1" applyProtection="1">
      <alignment horizontal="left" vertical="top" wrapText="1"/>
      <protection locked="0"/>
    </xf>
    <xf numFmtId="0" fontId="17" fillId="3" borderId="1" xfId="0" applyFont="1" applyFill="1" applyBorder="1" applyAlignment="1" applyProtection="1">
      <alignment horizontal="left" vertical="top" wrapText="1"/>
      <protection locked="0"/>
    </xf>
    <xf numFmtId="44" fontId="17" fillId="3" borderId="1" xfId="1" applyFont="1" applyFill="1" applyBorder="1" applyAlignment="1" applyProtection="1">
      <alignment horizontal="left" vertical="top" wrapText="1"/>
      <protection locked="0"/>
    </xf>
    <xf numFmtId="49" fontId="14" fillId="3" borderId="1" xfId="0" applyNumberFormat="1" applyFont="1" applyFill="1" applyBorder="1" applyAlignment="1" applyProtection="1">
      <alignment horizontal="left" vertical="top" wrapText="1"/>
      <protection locked="0"/>
    </xf>
    <xf numFmtId="44" fontId="14" fillId="3" borderId="1" xfId="1" applyFont="1" applyFill="1" applyBorder="1" applyAlignment="1" applyProtection="1">
      <alignment horizontal="left" vertical="top" wrapText="1"/>
      <protection locked="0"/>
    </xf>
    <xf numFmtId="0" fontId="14" fillId="3" borderId="1" xfId="0" applyFont="1" applyFill="1" applyBorder="1" applyAlignment="1" applyProtection="1">
      <alignment horizontal="left" vertical="top" wrapText="1"/>
      <protection locked="0"/>
    </xf>
    <xf numFmtId="0" fontId="25" fillId="0" borderId="0" xfId="0" applyFont="1" applyAlignment="1">
      <alignment horizontal="left" vertical="top" wrapText="1"/>
    </xf>
    <xf numFmtId="0" fontId="26" fillId="0" borderId="0" xfId="0" applyFont="1" applyAlignment="1">
      <alignment horizontal="left" wrapText="1"/>
    </xf>
    <xf numFmtId="0" fontId="12" fillId="3" borderId="1" xfId="0" applyFont="1" applyFill="1" applyBorder="1" applyAlignment="1" applyProtection="1">
      <alignment horizontal="left" vertical="center" wrapText="1"/>
      <protection locked="0"/>
    </xf>
    <xf numFmtId="0" fontId="17" fillId="3" borderId="1" xfId="0" applyFont="1" applyFill="1" applyBorder="1" applyAlignment="1" applyProtection="1">
      <alignment horizontal="left" vertical="center" wrapText="1"/>
      <protection locked="0"/>
    </xf>
    <xf numFmtId="44" fontId="17" fillId="3" borderId="1" xfId="1" applyFont="1" applyFill="1" applyBorder="1" applyAlignment="1" applyProtection="1">
      <alignment horizontal="left" vertical="center" wrapText="1"/>
      <protection locked="0"/>
    </xf>
    <xf numFmtId="49" fontId="12" fillId="3" borderId="1" xfId="0" applyNumberFormat="1" applyFont="1" applyFill="1" applyBorder="1" applyAlignment="1" applyProtection="1">
      <alignment horizontal="left" vertical="top" wrapText="1"/>
      <protection locked="0"/>
    </xf>
    <xf numFmtId="49" fontId="17" fillId="3" borderId="1" xfId="0" applyNumberFormat="1" applyFont="1" applyFill="1" applyBorder="1" applyAlignment="1" applyProtection="1">
      <alignment horizontal="left" vertical="top" wrapText="1"/>
      <protection locked="0"/>
    </xf>
    <xf numFmtId="0" fontId="4" fillId="3" borderId="1" xfId="0" applyFont="1" applyFill="1" applyBorder="1" applyAlignment="1" applyProtection="1">
      <alignment horizontal="left" vertical="center" wrapText="1"/>
      <protection locked="0"/>
    </xf>
    <xf numFmtId="0" fontId="6" fillId="3" borderId="1" xfId="0" applyFont="1" applyFill="1" applyBorder="1" applyAlignment="1" applyProtection="1">
      <alignment horizontal="left" vertical="top" wrapText="1"/>
      <protection locked="0"/>
    </xf>
    <xf numFmtId="0" fontId="14" fillId="3" borderId="1" xfId="0" applyFont="1" applyFill="1" applyBorder="1" applyAlignment="1" applyProtection="1">
      <alignment horizontal="left" vertical="center" wrapText="1"/>
      <protection locked="0"/>
    </xf>
    <xf numFmtId="44" fontId="14" fillId="3" borderId="1" xfId="1" applyFont="1" applyFill="1" applyBorder="1" applyAlignment="1" applyProtection="1">
      <alignment horizontal="left" vertical="center" wrapText="1"/>
      <protection locked="0"/>
    </xf>
  </cellXfs>
  <cellStyles count="4">
    <cellStyle name="Comma" xfId="3" builtinId="3"/>
    <cellStyle name="Currency" xfId="1" builtinId="4"/>
    <cellStyle name="Normal" xfId="0" builtinId="0"/>
    <cellStyle name="Percent" xfId="2" builtinId="5"/>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797"/>
      <color rgb="FFFFA7A7"/>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2:L190"/>
  <sheetViews>
    <sheetView showGridLines="0" showZeros="0" tabSelected="1" zoomScale="70" zoomScaleNormal="70" workbookViewId="0">
      <pane ySplit="5" topLeftCell="A86" activePane="bottomLeft" state="frozen"/>
      <selection pane="bottomLeft" activeCell="J89" sqref="J89"/>
    </sheetView>
  </sheetViews>
  <sheetFormatPr defaultColWidth="9.08984375" defaultRowHeight="14.5"/>
  <cols>
    <col min="1" max="1" width="4.453125" style="28" customWidth="1"/>
    <col min="2" max="2" width="30.453125" style="28" customWidth="1"/>
    <col min="3" max="3" width="39.453125" style="28" customWidth="1"/>
    <col min="4" max="7" width="23.08984375" style="28" customWidth="1"/>
    <col min="8" max="8" width="22.453125" style="28" customWidth="1"/>
    <col min="9" max="9" width="22.453125" style="77" customWidth="1"/>
    <col min="10" max="10" width="52.453125" style="83" customWidth="1"/>
    <col min="11" max="11" width="30.453125" style="28" customWidth="1"/>
    <col min="12" max="12" width="18.81640625" style="28" customWidth="1"/>
    <col min="13" max="13" width="9.08984375" style="28"/>
    <col min="14" max="14" width="17.453125" style="28" customWidth="1"/>
    <col min="15" max="15" width="26.453125" style="28" customWidth="1"/>
    <col min="16" max="16" width="22.453125" style="28" customWidth="1"/>
    <col min="17" max="17" width="29.453125" style="28" customWidth="1"/>
    <col min="18" max="18" width="23.453125" style="28" customWidth="1"/>
    <col min="19" max="19" width="18.453125" style="28" customWidth="1"/>
    <col min="20" max="20" width="17.453125" style="28" customWidth="1"/>
    <col min="21" max="21" width="25.08984375" style="28" customWidth="1"/>
    <col min="22" max="16384" width="9.08984375" style="28"/>
  </cols>
  <sheetData>
    <row r="2" spans="1:12" ht="29.25" customHeight="1">
      <c r="B2" s="165" t="s">
        <v>428</v>
      </c>
      <c r="C2" s="165"/>
      <c r="D2" s="165"/>
      <c r="E2" s="165"/>
      <c r="F2" s="27"/>
      <c r="G2" s="27"/>
      <c r="H2" s="38"/>
      <c r="I2" s="116"/>
      <c r="J2" s="118"/>
      <c r="K2" s="116"/>
    </row>
    <row r="3" spans="1:12" ht="24" customHeight="1">
      <c r="B3" s="166" t="s">
        <v>342</v>
      </c>
      <c r="C3" s="166"/>
      <c r="D3" s="166"/>
      <c r="E3" s="166"/>
      <c r="F3" s="166"/>
      <c r="G3" s="166"/>
      <c r="H3" s="166"/>
      <c r="I3" s="84"/>
      <c r="J3" s="117" t="s">
        <v>464</v>
      </c>
    </row>
    <row r="4" spans="1:12" ht="6.75" customHeight="1">
      <c r="D4" s="30"/>
      <c r="E4" s="30"/>
      <c r="F4" s="30"/>
      <c r="G4" s="30"/>
      <c r="I4" s="83"/>
      <c r="K4" s="29"/>
      <c r="L4" s="29"/>
    </row>
    <row r="5" spans="1:12" ht="171.5" customHeight="1">
      <c r="B5" s="21" t="s">
        <v>343</v>
      </c>
      <c r="C5" s="21" t="s">
        <v>429</v>
      </c>
      <c r="D5" s="94" t="s">
        <v>460</v>
      </c>
      <c r="E5" s="94" t="s">
        <v>461</v>
      </c>
      <c r="F5" s="94" t="s">
        <v>430</v>
      </c>
      <c r="G5" s="21" t="s">
        <v>1</v>
      </c>
      <c r="H5" s="21" t="s">
        <v>431</v>
      </c>
      <c r="I5" s="21" t="s">
        <v>445</v>
      </c>
      <c r="J5" s="104" t="s">
        <v>450</v>
      </c>
      <c r="K5" s="21" t="s">
        <v>451</v>
      </c>
      <c r="L5" s="35"/>
    </row>
    <row r="6" spans="1:12" ht="15.5">
      <c r="B6" s="44" t="s">
        <v>344</v>
      </c>
      <c r="C6" s="162" t="s">
        <v>452</v>
      </c>
      <c r="D6" s="162"/>
      <c r="E6" s="162"/>
      <c r="F6" s="162"/>
      <c r="G6" s="162"/>
      <c r="H6" s="162"/>
      <c r="I6" s="163"/>
      <c r="J6" s="163"/>
      <c r="K6" s="162"/>
      <c r="L6" s="15"/>
    </row>
    <row r="7" spans="1:12" ht="36.5" customHeight="1">
      <c r="B7" s="44" t="s">
        <v>345</v>
      </c>
      <c r="C7" s="170" t="s">
        <v>453</v>
      </c>
      <c r="D7" s="171"/>
      <c r="E7" s="171"/>
      <c r="F7" s="171"/>
      <c r="G7" s="171"/>
      <c r="H7" s="171"/>
      <c r="I7" s="161"/>
      <c r="J7" s="161"/>
      <c r="K7" s="171"/>
      <c r="L7" s="36"/>
    </row>
    <row r="8" spans="1:12" ht="62">
      <c r="B8" s="45" t="s">
        <v>346</v>
      </c>
      <c r="C8" s="119" t="s">
        <v>476</v>
      </c>
      <c r="D8" s="105">
        <v>90000</v>
      </c>
      <c r="E8" s="16"/>
      <c r="F8" s="134"/>
      <c r="G8" s="68">
        <f>SUM(D8:F8)</f>
        <v>90000</v>
      </c>
      <c r="H8" s="106">
        <f>I8/G8</f>
        <v>1</v>
      </c>
      <c r="I8" s="141">
        <v>90000</v>
      </c>
      <c r="J8" s="107" t="s">
        <v>462</v>
      </c>
      <c r="K8" s="56"/>
      <c r="L8" s="37"/>
    </row>
    <row r="9" spans="1:12" ht="99.5" customHeight="1">
      <c r="B9" s="45" t="s">
        <v>347</v>
      </c>
      <c r="C9" s="120" t="s">
        <v>477</v>
      </c>
      <c r="D9" s="16">
        <v>100000</v>
      </c>
      <c r="E9" s="16"/>
      <c r="F9" s="134"/>
      <c r="G9" s="68">
        <f t="shared" ref="G9:G15" si="0">SUM(D9:F9)</f>
        <v>100000</v>
      </c>
      <c r="H9" s="106">
        <f t="shared" ref="H9:H12" si="1">I9/G9</f>
        <v>1</v>
      </c>
      <c r="I9" s="141">
        <v>100000</v>
      </c>
      <c r="J9" s="130" t="s">
        <v>505</v>
      </c>
      <c r="K9" s="56"/>
      <c r="L9" s="37"/>
    </row>
    <row r="10" spans="1:12" ht="62">
      <c r="B10" s="45" t="s">
        <v>348</v>
      </c>
      <c r="C10" s="120" t="s">
        <v>480</v>
      </c>
      <c r="D10" s="16">
        <v>120000</v>
      </c>
      <c r="E10" s="16"/>
      <c r="F10" s="134"/>
      <c r="G10" s="68">
        <f t="shared" si="0"/>
        <v>120000</v>
      </c>
      <c r="H10" s="106">
        <f t="shared" si="1"/>
        <v>1</v>
      </c>
      <c r="I10" s="141">
        <v>120000</v>
      </c>
      <c r="J10" s="131" t="s">
        <v>506</v>
      </c>
      <c r="K10" s="56"/>
      <c r="L10" s="37"/>
    </row>
    <row r="11" spans="1:12" ht="81.75" customHeight="1">
      <c r="B11" s="45" t="s">
        <v>349</v>
      </c>
      <c r="C11" s="119" t="s">
        <v>478</v>
      </c>
      <c r="D11" s="16">
        <v>50000</v>
      </c>
      <c r="E11" s="16"/>
      <c r="F11" s="134"/>
      <c r="G11" s="68">
        <f t="shared" si="0"/>
        <v>50000</v>
      </c>
      <c r="H11" s="106">
        <f t="shared" si="1"/>
        <v>1</v>
      </c>
      <c r="I11" s="141">
        <v>50000</v>
      </c>
      <c r="J11" s="131" t="s">
        <v>507</v>
      </c>
      <c r="K11" s="56"/>
      <c r="L11" s="37"/>
    </row>
    <row r="12" spans="1:12" ht="46.5">
      <c r="B12" s="45" t="s">
        <v>350</v>
      </c>
      <c r="C12" s="119" t="s">
        <v>479</v>
      </c>
      <c r="D12" s="16">
        <v>210000</v>
      </c>
      <c r="E12" s="16"/>
      <c r="F12" s="134"/>
      <c r="G12" s="68">
        <f t="shared" si="0"/>
        <v>210000</v>
      </c>
      <c r="H12" s="106">
        <f t="shared" si="1"/>
        <v>1</v>
      </c>
      <c r="I12" s="141">
        <v>210000</v>
      </c>
      <c r="J12" s="131" t="s">
        <v>508</v>
      </c>
      <c r="K12" s="56"/>
      <c r="L12" s="37"/>
    </row>
    <row r="13" spans="1:12" ht="15.5">
      <c r="B13" s="45" t="s">
        <v>351</v>
      </c>
      <c r="C13" s="115"/>
      <c r="D13" s="16"/>
      <c r="E13" s="16"/>
      <c r="F13" s="16"/>
      <c r="G13" s="68">
        <f t="shared" si="0"/>
        <v>0</v>
      </c>
      <c r="H13" s="65"/>
      <c r="I13" s="16"/>
      <c r="J13" s="98"/>
      <c r="K13" s="56"/>
      <c r="L13" s="37"/>
    </row>
    <row r="14" spans="1:12" ht="15.5">
      <c r="B14" s="45" t="s">
        <v>352</v>
      </c>
      <c r="C14" s="34"/>
      <c r="D14" s="17"/>
      <c r="E14" s="17"/>
      <c r="F14" s="17"/>
      <c r="G14" s="68">
        <f t="shared" si="0"/>
        <v>0</v>
      </c>
      <c r="H14" s="66"/>
      <c r="I14" s="17"/>
      <c r="J14" s="98"/>
      <c r="K14" s="57"/>
      <c r="L14" s="37"/>
    </row>
    <row r="15" spans="1:12" ht="15.5">
      <c r="A15" s="29"/>
      <c r="B15" s="45" t="s">
        <v>353</v>
      </c>
      <c r="C15" s="34"/>
      <c r="D15" s="17"/>
      <c r="E15" s="17"/>
      <c r="F15" s="17"/>
      <c r="G15" s="68">
        <f t="shared" si="0"/>
        <v>0</v>
      </c>
      <c r="H15" s="66"/>
      <c r="I15" s="17"/>
      <c r="J15" s="98"/>
      <c r="K15" s="57"/>
    </row>
    <row r="16" spans="1:12" ht="15.5">
      <c r="A16" s="29"/>
      <c r="C16" s="46" t="s">
        <v>432</v>
      </c>
      <c r="D16" s="18">
        <f>SUM(D8:D15)</f>
        <v>570000</v>
      </c>
      <c r="E16" s="18">
        <f>SUM(E8:E15)</f>
        <v>0</v>
      </c>
      <c r="F16" s="18">
        <f>SUM(F8:F15)</f>
        <v>0</v>
      </c>
      <c r="G16" s="18">
        <f>SUM(G8:G15)</f>
        <v>570000</v>
      </c>
      <c r="H16" s="18">
        <f>(H8*G8)+(H9*G9)+(H10*G10)+(H11*G11)+(H12*G12)+(H13*G13)+(H14*G14)+(H15*G15)</f>
        <v>570000</v>
      </c>
      <c r="I16" s="18">
        <f>SUM(I8:I15)</f>
        <v>570000</v>
      </c>
      <c r="J16" s="99"/>
      <c r="K16" s="57"/>
      <c r="L16" s="38"/>
    </row>
    <row r="17" spans="1:12" ht="15.5">
      <c r="A17" s="29"/>
      <c r="B17" s="44" t="s">
        <v>354</v>
      </c>
      <c r="C17" s="167" t="s">
        <v>454</v>
      </c>
      <c r="D17" s="168"/>
      <c r="E17" s="168"/>
      <c r="F17" s="168"/>
      <c r="G17" s="168"/>
      <c r="H17" s="168"/>
      <c r="I17" s="169"/>
      <c r="J17" s="169"/>
      <c r="K17" s="168"/>
      <c r="L17" s="36"/>
    </row>
    <row r="18" spans="1:12" ht="70.25" customHeight="1">
      <c r="A18" s="29"/>
      <c r="B18" s="45" t="s">
        <v>355</v>
      </c>
      <c r="C18" s="119" t="s">
        <v>481</v>
      </c>
      <c r="D18" s="105">
        <v>120000</v>
      </c>
      <c r="E18" s="16"/>
      <c r="F18" s="134"/>
      <c r="G18" s="68">
        <f>SUM(D18:F18)</f>
        <v>120000</v>
      </c>
      <c r="H18" s="108">
        <f>I18/G18</f>
        <v>1</v>
      </c>
      <c r="I18" s="141">
        <v>120000</v>
      </c>
      <c r="J18" s="138" t="s">
        <v>537</v>
      </c>
      <c r="K18" s="56"/>
      <c r="L18" s="37"/>
    </row>
    <row r="19" spans="1:12" ht="77.5">
      <c r="A19" s="29"/>
      <c r="B19" s="45" t="s">
        <v>356</v>
      </c>
      <c r="C19" s="119" t="s">
        <v>484</v>
      </c>
      <c r="D19" s="16">
        <v>95000</v>
      </c>
      <c r="E19" s="16"/>
      <c r="F19" s="134"/>
      <c r="G19" s="68">
        <f t="shared" ref="G19:G25" si="2">SUM(D19:F19)</f>
        <v>95000</v>
      </c>
      <c r="H19" s="108">
        <f t="shared" ref="H19:H21" si="3">I19/G19</f>
        <v>1</v>
      </c>
      <c r="I19" s="141">
        <v>95000</v>
      </c>
      <c r="J19" s="131" t="s">
        <v>509</v>
      </c>
      <c r="K19" s="56"/>
      <c r="L19" s="37"/>
    </row>
    <row r="20" spans="1:12" ht="77.5">
      <c r="A20" s="29"/>
      <c r="B20" s="45" t="s">
        <v>357</v>
      </c>
      <c r="C20" s="119" t="s">
        <v>482</v>
      </c>
      <c r="D20" s="16">
        <v>15000</v>
      </c>
      <c r="E20" s="16"/>
      <c r="F20" s="134"/>
      <c r="G20" s="68">
        <f t="shared" si="2"/>
        <v>15000</v>
      </c>
      <c r="H20" s="108">
        <f t="shared" si="3"/>
        <v>1</v>
      </c>
      <c r="I20" s="141">
        <v>15000</v>
      </c>
      <c r="J20" s="131" t="s">
        <v>510</v>
      </c>
      <c r="K20" s="56"/>
      <c r="L20" s="37"/>
    </row>
    <row r="21" spans="1:12" ht="62">
      <c r="A21" s="29"/>
      <c r="B21" s="45" t="s">
        <v>358</v>
      </c>
      <c r="C21" s="119" t="s">
        <v>483</v>
      </c>
      <c r="D21" s="16">
        <v>50000</v>
      </c>
      <c r="E21" s="16"/>
      <c r="F21" s="134"/>
      <c r="G21" s="68">
        <f t="shared" si="2"/>
        <v>50000</v>
      </c>
      <c r="H21" s="108">
        <f t="shared" si="3"/>
        <v>1</v>
      </c>
      <c r="I21" s="141">
        <v>50000</v>
      </c>
      <c r="J21" s="131" t="s">
        <v>511</v>
      </c>
      <c r="K21" s="56"/>
      <c r="L21" s="37"/>
    </row>
    <row r="22" spans="1:12" ht="15.5">
      <c r="A22" s="29"/>
      <c r="B22" s="45" t="s">
        <v>359</v>
      </c>
      <c r="C22" s="119"/>
      <c r="D22" s="16"/>
      <c r="E22" s="16"/>
      <c r="F22" s="16"/>
      <c r="G22" s="68">
        <f t="shared" si="2"/>
        <v>0</v>
      </c>
      <c r="H22" s="108"/>
      <c r="I22" s="16"/>
      <c r="J22" s="98"/>
      <c r="K22" s="56"/>
      <c r="L22" s="37"/>
    </row>
    <row r="23" spans="1:12" ht="15.5">
      <c r="A23" s="29"/>
      <c r="B23" s="45" t="s">
        <v>360</v>
      </c>
      <c r="C23" s="14"/>
      <c r="D23" s="16"/>
      <c r="E23" s="16"/>
      <c r="F23" s="16"/>
      <c r="G23" s="68">
        <f t="shared" si="2"/>
        <v>0</v>
      </c>
      <c r="H23" s="65"/>
      <c r="I23" s="16"/>
      <c r="J23" s="98"/>
      <c r="K23" s="56"/>
      <c r="L23" s="37"/>
    </row>
    <row r="24" spans="1:12" ht="15.5">
      <c r="A24" s="29"/>
      <c r="B24" s="45" t="s">
        <v>361</v>
      </c>
      <c r="C24" s="34"/>
      <c r="D24" s="17"/>
      <c r="E24" s="17"/>
      <c r="F24" s="17"/>
      <c r="G24" s="68">
        <f t="shared" si="2"/>
        <v>0</v>
      </c>
      <c r="H24" s="66"/>
      <c r="I24" s="17"/>
      <c r="J24" s="98"/>
      <c r="K24" s="57"/>
      <c r="L24" s="37"/>
    </row>
    <row r="25" spans="1:12" ht="15.5">
      <c r="A25" s="29"/>
      <c r="B25" s="45" t="s">
        <v>362</v>
      </c>
      <c r="C25" s="34"/>
      <c r="D25" s="17"/>
      <c r="E25" s="17"/>
      <c r="F25" s="17"/>
      <c r="G25" s="68">
        <f t="shared" si="2"/>
        <v>0</v>
      </c>
      <c r="H25" s="66"/>
      <c r="I25" s="17"/>
      <c r="J25" s="98"/>
      <c r="K25" s="57"/>
      <c r="L25" s="37"/>
    </row>
    <row r="26" spans="1:12" ht="15.5">
      <c r="A26" s="29"/>
      <c r="C26" s="46" t="s">
        <v>432</v>
      </c>
      <c r="D26" s="19">
        <f>SUM(D18:D25)</f>
        <v>280000</v>
      </c>
      <c r="E26" s="19">
        <f>SUM(E18:E25)</f>
        <v>0</v>
      </c>
      <c r="F26" s="19">
        <f>SUM(F18:F25)</f>
        <v>0</v>
      </c>
      <c r="G26" s="19">
        <f>SUM(G18:G25)</f>
        <v>280000</v>
      </c>
      <c r="H26" s="18"/>
      <c r="I26" s="18">
        <f>SUM(I18:I25)</f>
        <v>280000</v>
      </c>
      <c r="J26" s="99"/>
      <c r="K26" s="57"/>
      <c r="L26" s="38"/>
    </row>
    <row r="27" spans="1:12" ht="15.5">
      <c r="A27" s="29"/>
      <c r="B27" s="44" t="s">
        <v>363</v>
      </c>
      <c r="C27" s="159" t="s">
        <v>455</v>
      </c>
      <c r="D27" s="160"/>
      <c r="E27" s="160"/>
      <c r="F27" s="160"/>
      <c r="G27" s="160"/>
      <c r="H27" s="160"/>
      <c r="I27" s="161"/>
      <c r="J27" s="161"/>
      <c r="K27" s="160"/>
      <c r="L27" s="36"/>
    </row>
    <row r="28" spans="1:12" ht="62">
      <c r="A28" s="29"/>
      <c r="B28" s="45" t="s">
        <v>364</v>
      </c>
      <c r="C28" s="119" t="s">
        <v>466</v>
      </c>
      <c r="D28" s="16">
        <v>2000</v>
      </c>
      <c r="E28" s="16"/>
      <c r="F28" s="134"/>
      <c r="G28" s="68">
        <f>SUM(D28:F28)</f>
        <v>2000</v>
      </c>
      <c r="H28" s="108">
        <f>I28/G28</f>
        <v>1</v>
      </c>
      <c r="I28" s="141">
        <v>2000</v>
      </c>
      <c r="J28" s="139" t="s">
        <v>512</v>
      </c>
      <c r="K28" s="56"/>
      <c r="L28" s="37"/>
    </row>
    <row r="29" spans="1:12" ht="62">
      <c r="A29" s="29"/>
      <c r="B29" s="45" t="s">
        <v>365</v>
      </c>
      <c r="C29" s="119" t="s">
        <v>468</v>
      </c>
      <c r="D29" s="16">
        <v>1000</v>
      </c>
      <c r="E29" s="16"/>
      <c r="F29" s="134"/>
      <c r="G29" s="68">
        <f t="shared" ref="G29:G35" si="4">SUM(D29:F29)</f>
        <v>1000</v>
      </c>
      <c r="H29" s="108">
        <f t="shared" ref="H29:H31" si="5">I29/G29</f>
        <v>1</v>
      </c>
      <c r="I29" s="141">
        <v>1000</v>
      </c>
      <c r="J29" s="139" t="s">
        <v>513</v>
      </c>
      <c r="K29" s="56"/>
      <c r="L29" s="37"/>
    </row>
    <row r="30" spans="1:12" ht="70.25" customHeight="1">
      <c r="A30" s="29"/>
      <c r="B30" s="45" t="s">
        <v>366</v>
      </c>
      <c r="C30" s="119" t="s">
        <v>485</v>
      </c>
      <c r="D30" s="16">
        <v>1000</v>
      </c>
      <c r="E30" s="16"/>
      <c r="F30" s="134"/>
      <c r="G30" s="68">
        <f t="shared" si="4"/>
        <v>1000</v>
      </c>
      <c r="H30" s="108">
        <f t="shared" si="5"/>
        <v>1</v>
      </c>
      <c r="I30" s="141">
        <v>1000</v>
      </c>
      <c r="J30" s="139" t="s">
        <v>514</v>
      </c>
      <c r="K30" s="56"/>
      <c r="L30" s="37"/>
    </row>
    <row r="31" spans="1:12" ht="62">
      <c r="A31" s="29"/>
      <c r="B31" s="45" t="s">
        <v>367</v>
      </c>
      <c r="C31" s="119" t="s">
        <v>486</v>
      </c>
      <c r="D31" s="16">
        <v>16000</v>
      </c>
      <c r="E31" s="16"/>
      <c r="F31" s="134"/>
      <c r="G31" s="68">
        <f t="shared" si="4"/>
        <v>16000</v>
      </c>
      <c r="H31" s="108">
        <f t="shared" si="5"/>
        <v>1</v>
      </c>
      <c r="I31" s="141">
        <v>16000</v>
      </c>
      <c r="J31" s="139" t="s">
        <v>515</v>
      </c>
      <c r="K31" s="56"/>
      <c r="L31" s="37"/>
    </row>
    <row r="32" spans="1:12" s="29" customFormat="1" ht="15.5">
      <c r="B32" s="45" t="s">
        <v>368</v>
      </c>
      <c r="C32" s="14"/>
      <c r="D32" s="16"/>
      <c r="E32" s="16"/>
      <c r="F32" s="16"/>
      <c r="G32" s="68">
        <f t="shared" si="4"/>
        <v>0</v>
      </c>
      <c r="H32" s="65"/>
      <c r="I32" s="16"/>
      <c r="J32" s="98"/>
      <c r="K32" s="56"/>
      <c r="L32" s="37"/>
    </row>
    <row r="33" spans="1:12" s="29" customFormat="1" ht="15.5">
      <c r="B33" s="45" t="s">
        <v>369</v>
      </c>
      <c r="C33" s="14"/>
      <c r="D33" s="16"/>
      <c r="E33" s="16"/>
      <c r="F33" s="16"/>
      <c r="G33" s="68">
        <f t="shared" si="4"/>
        <v>0</v>
      </c>
      <c r="H33" s="65"/>
      <c r="I33" s="16"/>
      <c r="J33" s="98"/>
      <c r="K33" s="56"/>
      <c r="L33" s="37"/>
    </row>
    <row r="34" spans="1:12" s="29" customFormat="1" ht="15.5">
      <c r="A34" s="28"/>
      <c r="B34" s="45" t="s">
        <v>370</v>
      </c>
      <c r="C34" s="34"/>
      <c r="D34" s="17"/>
      <c r="E34" s="17"/>
      <c r="F34" s="17"/>
      <c r="G34" s="68">
        <f t="shared" si="4"/>
        <v>0</v>
      </c>
      <c r="H34" s="66"/>
      <c r="I34" s="17"/>
      <c r="J34" s="98"/>
      <c r="K34" s="57"/>
      <c r="L34" s="37"/>
    </row>
    <row r="35" spans="1:12" ht="15.5">
      <c r="B35" s="45" t="s">
        <v>371</v>
      </c>
      <c r="C35" s="34"/>
      <c r="D35" s="17"/>
      <c r="E35" s="17"/>
      <c r="F35" s="17"/>
      <c r="G35" s="68">
        <f t="shared" si="4"/>
        <v>0</v>
      </c>
      <c r="H35" s="66"/>
      <c r="I35" s="17"/>
      <c r="J35" s="98"/>
      <c r="K35" s="57"/>
      <c r="L35" s="37"/>
    </row>
    <row r="36" spans="1:12" ht="15.5">
      <c r="C36" s="46" t="s">
        <v>432</v>
      </c>
      <c r="D36" s="19">
        <f>SUM(D28:D35)</f>
        <v>20000</v>
      </c>
      <c r="E36" s="19">
        <f>SUM(E28:E35)</f>
        <v>0</v>
      </c>
      <c r="F36" s="19"/>
      <c r="G36" s="19">
        <f>SUM(G28:G35)</f>
        <v>20000</v>
      </c>
      <c r="H36" s="19"/>
      <c r="I36" s="19">
        <f t="shared" ref="I36" si="6">SUM(I28:I35)</f>
        <v>20000</v>
      </c>
      <c r="J36" s="99"/>
      <c r="K36" s="57"/>
      <c r="L36" s="38"/>
    </row>
    <row r="37" spans="1:12" ht="51" hidden="1" customHeight="1">
      <c r="B37" s="44" t="s">
        <v>372</v>
      </c>
      <c r="C37" s="159"/>
      <c r="D37" s="160"/>
      <c r="E37" s="160"/>
      <c r="F37" s="160"/>
      <c r="G37" s="160"/>
      <c r="H37" s="160"/>
      <c r="I37" s="161"/>
      <c r="J37" s="161"/>
      <c r="K37" s="160"/>
      <c r="L37" s="36"/>
    </row>
    <row r="38" spans="1:12" ht="15.5" hidden="1">
      <c r="B38" s="45" t="s">
        <v>373</v>
      </c>
      <c r="C38" s="14"/>
      <c r="D38" s="16"/>
      <c r="E38" s="16"/>
      <c r="F38" s="16"/>
      <c r="G38" s="68">
        <f>SUM(D38:F38)</f>
        <v>0</v>
      </c>
      <c r="H38" s="65"/>
      <c r="I38" s="16"/>
      <c r="J38" s="98"/>
      <c r="K38" s="56"/>
      <c r="L38" s="37"/>
    </row>
    <row r="39" spans="1:12" ht="15.5" hidden="1">
      <c r="B39" s="45" t="s">
        <v>374</v>
      </c>
      <c r="C39" s="14"/>
      <c r="D39" s="16"/>
      <c r="E39" s="16"/>
      <c r="F39" s="16"/>
      <c r="G39" s="68">
        <f t="shared" ref="G39:G45" si="7">SUM(D39:F39)</f>
        <v>0</v>
      </c>
      <c r="H39" s="65"/>
      <c r="I39" s="16"/>
      <c r="J39" s="98"/>
      <c r="K39" s="56"/>
      <c r="L39" s="37"/>
    </row>
    <row r="40" spans="1:12" ht="15.5" hidden="1">
      <c r="B40" s="45" t="s">
        <v>375</v>
      </c>
      <c r="C40" s="14"/>
      <c r="D40" s="16"/>
      <c r="E40" s="16"/>
      <c r="F40" s="16"/>
      <c r="G40" s="68">
        <f t="shared" si="7"/>
        <v>0</v>
      </c>
      <c r="H40" s="65"/>
      <c r="I40" s="16"/>
      <c r="J40" s="98"/>
      <c r="K40" s="56"/>
      <c r="L40" s="37"/>
    </row>
    <row r="41" spans="1:12" ht="15.5" hidden="1">
      <c r="B41" s="45" t="s">
        <v>376</v>
      </c>
      <c r="C41" s="14"/>
      <c r="D41" s="16"/>
      <c r="E41" s="16"/>
      <c r="F41" s="16"/>
      <c r="G41" s="68">
        <f t="shared" si="7"/>
        <v>0</v>
      </c>
      <c r="H41" s="65"/>
      <c r="I41" s="16"/>
      <c r="J41" s="98"/>
      <c r="K41" s="56"/>
      <c r="L41" s="37"/>
    </row>
    <row r="42" spans="1:12" ht="15.5" hidden="1">
      <c r="B42" s="45" t="s">
        <v>377</v>
      </c>
      <c r="C42" s="14"/>
      <c r="D42" s="16"/>
      <c r="E42" s="16"/>
      <c r="F42" s="16"/>
      <c r="G42" s="68">
        <f t="shared" si="7"/>
        <v>0</v>
      </c>
      <c r="H42" s="65"/>
      <c r="I42" s="16"/>
      <c r="J42" s="98"/>
      <c r="K42" s="56"/>
      <c r="L42" s="37"/>
    </row>
    <row r="43" spans="1:12" ht="15.5" hidden="1">
      <c r="A43" s="29"/>
      <c r="B43" s="45" t="s">
        <v>378</v>
      </c>
      <c r="C43" s="14"/>
      <c r="D43" s="16"/>
      <c r="E43" s="16"/>
      <c r="F43" s="16"/>
      <c r="G43" s="68">
        <f t="shared" si="7"/>
        <v>0</v>
      </c>
      <c r="H43" s="65"/>
      <c r="I43" s="16"/>
      <c r="J43" s="98"/>
      <c r="K43" s="56"/>
      <c r="L43" s="37"/>
    </row>
    <row r="44" spans="1:12" s="29" customFormat="1" ht="15.5" hidden="1">
      <c r="A44" s="28"/>
      <c r="B44" s="45" t="s">
        <v>379</v>
      </c>
      <c r="C44" s="34"/>
      <c r="D44" s="17"/>
      <c r="E44" s="17"/>
      <c r="F44" s="17"/>
      <c r="G44" s="68">
        <f t="shared" si="7"/>
        <v>0</v>
      </c>
      <c r="H44" s="66"/>
      <c r="I44" s="17"/>
      <c r="J44" s="98"/>
      <c r="K44" s="57"/>
      <c r="L44" s="37"/>
    </row>
    <row r="45" spans="1:12" ht="24" customHeight="1">
      <c r="B45" s="45" t="s">
        <v>380</v>
      </c>
      <c r="C45" s="34"/>
      <c r="D45" s="17"/>
      <c r="E45" s="17"/>
      <c r="F45" s="17"/>
      <c r="G45" s="68">
        <f t="shared" si="7"/>
        <v>0</v>
      </c>
      <c r="H45" s="66"/>
      <c r="I45" s="17"/>
      <c r="J45" s="98"/>
      <c r="K45" s="57"/>
      <c r="L45" s="37"/>
    </row>
    <row r="46" spans="1:12" ht="34.75" customHeight="1">
      <c r="B46" s="9"/>
      <c r="C46" s="10"/>
      <c r="D46" s="8"/>
      <c r="E46" s="8"/>
      <c r="F46" s="8"/>
      <c r="G46" s="8"/>
      <c r="H46" s="8"/>
      <c r="I46" s="8"/>
      <c r="J46" s="100"/>
      <c r="K46" s="8"/>
      <c r="L46" s="37"/>
    </row>
    <row r="47" spans="1:12" ht="15.5">
      <c r="B47" s="46" t="s">
        <v>381</v>
      </c>
      <c r="C47" s="164" t="s">
        <v>456</v>
      </c>
      <c r="D47" s="164"/>
      <c r="E47" s="164"/>
      <c r="F47" s="164"/>
      <c r="G47" s="164"/>
      <c r="H47" s="164"/>
      <c r="I47" s="163"/>
      <c r="J47" s="163"/>
      <c r="K47" s="164"/>
      <c r="L47" s="15"/>
    </row>
    <row r="48" spans="1:12" ht="28.75" customHeight="1">
      <c r="B48" s="44" t="s">
        <v>382</v>
      </c>
      <c r="C48" s="159" t="s">
        <v>457</v>
      </c>
      <c r="D48" s="160"/>
      <c r="E48" s="160"/>
      <c r="F48" s="160"/>
      <c r="G48" s="160"/>
      <c r="H48" s="160"/>
      <c r="I48" s="161"/>
      <c r="J48" s="161"/>
      <c r="K48" s="160"/>
      <c r="L48" s="36"/>
    </row>
    <row r="49" spans="1:12" ht="62">
      <c r="B49" s="45" t="s">
        <v>383</v>
      </c>
      <c r="C49" s="119" t="s">
        <v>487</v>
      </c>
      <c r="D49" s="16"/>
      <c r="E49" s="17">
        <v>25000</v>
      </c>
      <c r="F49" s="134"/>
      <c r="G49" s="68">
        <f>SUM(D49:F49)</f>
        <v>25000</v>
      </c>
      <c r="H49" s="65">
        <f>I49/G49</f>
        <v>1</v>
      </c>
      <c r="I49" s="16">
        <v>25000</v>
      </c>
      <c r="J49" s="131" t="s">
        <v>516</v>
      </c>
      <c r="K49" s="56"/>
      <c r="L49" s="37"/>
    </row>
    <row r="50" spans="1:12" ht="62">
      <c r="B50" s="45" t="s">
        <v>384</v>
      </c>
      <c r="C50" s="119" t="s">
        <v>470</v>
      </c>
      <c r="D50" s="16"/>
      <c r="E50" s="17">
        <v>50000</v>
      </c>
      <c r="F50" s="134"/>
      <c r="G50" s="68">
        <f t="shared" ref="G50:G56" si="8">SUM(D50:F50)</f>
        <v>50000</v>
      </c>
      <c r="H50" s="65">
        <f t="shared" ref="H50:H51" si="9">I50/G50</f>
        <v>1</v>
      </c>
      <c r="I50" s="16">
        <v>50000</v>
      </c>
      <c r="J50" s="139" t="s">
        <v>517</v>
      </c>
      <c r="K50" s="56"/>
      <c r="L50" s="37"/>
    </row>
    <row r="51" spans="1:12" ht="62">
      <c r="B51" s="45" t="s">
        <v>385</v>
      </c>
      <c r="C51" s="119" t="s">
        <v>469</v>
      </c>
      <c r="D51" s="16"/>
      <c r="E51" s="17">
        <v>72800</v>
      </c>
      <c r="F51" s="134"/>
      <c r="G51" s="68">
        <f t="shared" si="8"/>
        <v>72800</v>
      </c>
      <c r="H51" s="65">
        <f t="shared" si="9"/>
        <v>1</v>
      </c>
      <c r="I51" s="16">
        <v>72800</v>
      </c>
      <c r="J51" s="139" t="s">
        <v>518</v>
      </c>
      <c r="K51" s="56"/>
      <c r="L51" s="37"/>
    </row>
    <row r="52" spans="1:12" ht="15.5" hidden="1">
      <c r="B52" s="45" t="s">
        <v>386</v>
      </c>
      <c r="C52" s="114"/>
      <c r="D52" s="16"/>
      <c r="E52" s="16"/>
      <c r="F52" s="16"/>
      <c r="G52" s="68">
        <f t="shared" si="8"/>
        <v>0</v>
      </c>
      <c r="H52" s="65"/>
      <c r="I52" s="16"/>
      <c r="J52" s="98"/>
      <c r="K52" s="112" t="s">
        <v>463</v>
      </c>
      <c r="L52" s="37"/>
    </row>
    <row r="53" spans="1:12" ht="15.5" hidden="1">
      <c r="B53" s="45" t="s">
        <v>387</v>
      </c>
      <c r="C53" s="113"/>
      <c r="D53" s="16"/>
      <c r="E53" s="17"/>
      <c r="F53" s="16"/>
      <c r="G53" s="68">
        <f t="shared" si="8"/>
        <v>0</v>
      </c>
      <c r="H53" s="65">
        <v>0.5</v>
      </c>
      <c r="I53" s="16"/>
      <c r="J53" s="98"/>
      <c r="K53" s="56"/>
      <c r="L53" s="37"/>
    </row>
    <row r="54" spans="1:12" ht="15.5" hidden="1">
      <c r="B54" s="45" t="s">
        <v>388</v>
      </c>
      <c r="C54" s="113"/>
      <c r="D54" s="16"/>
      <c r="E54" s="17"/>
      <c r="F54" s="16"/>
      <c r="G54" s="68">
        <f t="shared" si="8"/>
        <v>0</v>
      </c>
      <c r="H54" s="65">
        <v>0.5</v>
      </c>
      <c r="I54" s="16"/>
      <c r="J54" s="98"/>
      <c r="K54" s="56"/>
      <c r="L54" s="37"/>
    </row>
    <row r="55" spans="1:12" ht="15.5" hidden="1">
      <c r="A55" s="29"/>
      <c r="B55" s="45" t="s">
        <v>389</v>
      </c>
      <c r="C55" s="110"/>
      <c r="D55" s="17"/>
      <c r="E55" s="17"/>
      <c r="F55" s="17"/>
      <c r="G55" s="68">
        <f t="shared" si="8"/>
        <v>0</v>
      </c>
      <c r="H55" s="66">
        <v>0.5</v>
      </c>
      <c r="I55" s="17"/>
      <c r="J55" s="98"/>
      <c r="K55" s="57"/>
      <c r="L55" s="37"/>
    </row>
    <row r="56" spans="1:12" s="29" customFormat="1" ht="15.5" hidden="1">
      <c r="B56" s="45" t="s">
        <v>390</v>
      </c>
      <c r="C56" s="110"/>
      <c r="D56" s="17"/>
      <c r="E56" s="17"/>
      <c r="F56" s="17"/>
      <c r="G56" s="68">
        <f t="shared" si="8"/>
        <v>0</v>
      </c>
      <c r="H56" s="66">
        <v>0.5</v>
      </c>
      <c r="I56" s="17"/>
      <c r="J56" s="98"/>
      <c r="K56" s="57"/>
      <c r="L56" s="37"/>
    </row>
    <row r="57" spans="1:12" s="29" customFormat="1" ht="15.5">
      <c r="A57" s="28"/>
      <c r="B57" s="28"/>
      <c r="C57" s="46" t="s">
        <v>432</v>
      </c>
      <c r="D57" s="18">
        <f>SUM(D49:D56)</f>
        <v>0</v>
      </c>
      <c r="E57" s="18">
        <f>SUM(E49:E56)</f>
        <v>147800</v>
      </c>
      <c r="F57" s="18">
        <f>SUM(F49:F56)</f>
        <v>0</v>
      </c>
      <c r="G57" s="19">
        <f>SUM(G49:G56)</f>
        <v>147800</v>
      </c>
      <c r="H57" s="18"/>
      <c r="I57" s="18">
        <f>SUM(I49:I56)</f>
        <v>147800</v>
      </c>
      <c r="J57" s="99"/>
      <c r="K57" s="57"/>
      <c r="L57" s="38"/>
    </row>
    <row r="58" spans="1:12" ht="15.5">
      <c r="B58" s="44" t="s">
        <v>391</v>
      </c>
      <c r="C58" s="173" t="s">
        <v>471</v>
      </c>
      <c r="D58" s="160"/>
      <c r="E58" s="160"/>
      <c r="F58" s="160"/>
      <c r="G58" s="160"/>
      <c r="H58" s="160"/>
      <c r="I58" s="161"/>
      <c r="J58" s="161"/>
      <c r="K58" s="160"/>
      <c r="L58" s="36"/>
    </row>
    <row r="59" spans="1:12" ht="77.5">
      <c r="B59" s="45" t="s">
        <v>392</v>
      </c>
      <c r="C59" s="119" t="s">
        <v>472</v>
      </c>
      <c r="D59" s="16"/>
      <c r="E59" s="16">
        <v>17000</v>
      </c>
      <c r="F59" s="134"/>
      <c r="G59" s="68">
        <f>SUM(D59:F59)</f>
        <v>17000</v>
      </c>
      <c r="H59" s="65">
        <f>I59/G59</f>
        <v>1</v>
      </c>
      <c r="I59" s="16">
        <v>17000</v>
      </c>
      <c r="J59" s="131" t="s">
        <v>519</v>
      </c>
      <c r="K59" s="56"/>
      <c r="L59" s="37"/>
    </row>
    <row r="60" spans="1:12" ht="108.5">
      <c r="B60" s="45" t="s">
        <v>393</v>
      </c>
      <c r="C60" s="119" t="s">
        <v>473</v>
      </c>
      <c r="D60" s="16"/>
      <c r="E60" s="16">
        <v>120000</v>
      </c>
      <c r="F60" s="134"/>
      <c r="G60" s="68">
        <f t="shared" ref="G60:G66" si="10">SUM(D60:F60)</f>
        <v>120000</v>
      </c>
      <c r="H60" s="65">
        <f t="shared" ref="H60:H62" si="11">I60/G60</f>
        <v>1</v>
      </c>
      <c r="I60" s="16">
        <v>120000</v>
      </c>
      <c r="J60" s="137" t="s">
        <v>520</v>
      </c>
      <c r="K60" s="56"/>
      <c r="L60" s="37"/>
    </row>
    <row r="61" spans="1:12" ht="77.5">
      <c r="B61" s="45" t="s">
        <v>394</v>
      </c>
      <c r="C61" s="119" t="s">
        <v>474</v>
      </c>
      <c r="D61" s="16"/>
      <c r="E61" s="16">
        <v>10000</v>
      </c>
      <c r="F61" s="134"/>
      <c r="G61" s="68">
        <f t="shared" si="10"/>
        <v>10000</v>
      </c>
      <c r="H61" s="65">
        <f t="shared" si="11"/>
        <v>1</v>
      </c>
      <c r="I61" s="16">
        <v>10000</v>
      </c>
      <c r="J61" s="131" t="s">
        <v>521</v>
      </c>
      <c r="K61" s="56"/>
      <c r="L61" s="37"/>
    </row>
    <row r="62" spans="1:12" ht="62">
      <c r="B62" s="45" t="s">
        <v>395</v>
      </c>
      <c r="C62" s="119" t="s">
        <v>475</v>
      </c>
      <c r="D62" s="16"/>
      <c r="E62" s="16">
        <v>5200</v>
      </c>
      <c r="F62" s="134"/>
      <c r="G62" s="68">
        <f t="shared" si="10"/>
        <v>5200</v>
      </c>
      <c r="H62" s="65">
        <f t="shared" si="11"/>
        <v>1</v>
      </c>
      <c r="I62" s="16">
        <v>5200</v>
      </c>
      <c r="J62" s="131" t="s">
        <v>515</v>
      </c>
      <c r="K62" s="56"/>
      <c r="L62" s="37"/>
    </row>
    <row r="63" spans="1:12" ht="15.5" hidden="1">
      <c r="B63" s="45" t="s">
        <v>396</v>
      </c>
      <c r="C63" s="109"/>
      <c r="D63" s="16"/>
      <c r="E63" s="16"/>
      <c r="F63" s="16"/>
      <c r="G63" s="68">
        <f t="shared" si="10"/>
        <v>0</v>
      </c>
      <c r="H63" s="65">
        <v>0.5</v>
      </c>
      <c r="I63" s="16"/>
      <c r="J63" s="98"/>
      <c r="K63" s="56"/>
      <c r="L63" s="37"/>
    </row>
    <row r="64" spans="1:12" ht="15.5" hidden="1">
      <c r="B64" s="45" t="s">
        <v>397</v>
      </c>
      <c r="C64" s="109"/>
      <c r="D64" s="16"/>
      <c r="E64" s="16"/>
      <c r="F64" s="16"/>
      <c r="G64" s="68">
        <f t="shared" si="10"/>
        <v>0</v>
      </c>
      <c r="H64" s="65">
        <v>0.5</v>
      </c>
      <c r="I64" s="16"/>
      <c r="J64" s="98"/>
      <c r="K64" s="56"/>
      <c r="L64" s="37"/>
    </row>
    <row r="65" spans="1:12" ht="15.5" hidden="1">
      <c r="B65" s="45" t="s">
        <v>398</v>
      </c>
      <c r="C65" s="110"/>
      <c r="D65" s="17"/>
      <c r="E65" s="17"/>
      <c r="F65" s="17"/>
      <c r="G65" s="68">
        <f t="shared" si="10"/>
        <v>0</v>
      </c>
      <c r="H65" s="66">
        <v>0.5</v>
      </c>
      <c r="I65" s="17"/>
      <c r="J65" s="98"/>
      <c r="K65" s="57"/>
      <c r="L65" s="37"/>
    </row>
    <row r="66" spans="1:12" ht="15.5" hidden="1">
      <c r="B66" s="45" t="s">
        <v>399</v>
      </c>
      <c r="C66" s="110"/>
      <c r="D66" s="17"/>
      <c r="E66" s="17"/>
      <c r="F66" s="17"/>
      <c r="G66" s="68">
        <f t="shared" si="10"/>
        <v>0</v>
      </c>
      <c r="H66" s="66">
        <v>0.5</v>
      </c>
      <c r="I66" s="17"/>
      <c r="J66" s="98"/>
      <c r="K66" s="57"/>
      <c r="L66" s="37"/>
    </row>
    <row r="67" spans="1:12" ht="82.75" customHeight="1">
      <c r="C67" s="46" t="s">
        <v>432</v>
      </c>
      <c r="D67" s="19">
        <f>SUM(D59:D66)</f>
        <v>0</v>
      </c>
      <c r="E67" s="19">
        <f>SUM(E59:E66)</f>
        <v>152200</v>
      </c>
      <c r="F67" s="19">
        <f>SUM(F59:F66)</f>
        <v>0</v>
      </c>
      <c r="G67" s="19">
        <f>SUM(G59:G66)</f>
        <v>152200</v>
      </c>
      <c r="H67" s="18"/>
      <c r="I67" s="18">
        <f>SUM(I59:I66)</f>
        <v>152200</v>
      </c>
      <c r="J67" s="99"/>
      <c r="K67" s="57"/>
      <c r="L67" s="38"/>
    </row>
    <row r="68" spans="1:12" ht="15.5" hidden="1">
      <c r="B68" s="44" t="s">
        <v>400</v>
      </c>
      <c r="C68" s="159"/>
      <c r="D68" s="160"/>
      <c r="E68" s="160"/>
      <c r="F68" s="160"/>
      <c r="G68" s="160"/>
      <c r="H68" s="160"/>
      <c r="I68" s="161"/>
      <c r="J68" s="161"/>
      <c r="K68" s="160"/>
      <c r="L68" s="36"/>
    </row>
    <row r="69" spans="1:12" ht="15.5" hidden="1">
      <c r="B69" s="45" t="s">
        <v>401</v>
      </c>
      <c r="C69" s="14"/>
      <c r="D69" s="16"/>
      <c r="E69" s="16"/>
      <c r="F69" s="16"/>
      <c r="G69" s="68">
        <f>SUM(D69:F69)</f>
        <v>0</v>
      </c>
      <c r="H69" s="65"/>
      <c r="I69" s="16"/>
      <c r="J69" s="98"/>
      <c r="K69" s="56"/>
      <c r="L69" s="37"/>
    </row>
    <row r="70" spans="1:12" ht="15.5" hidden="1">
      <c r="B70" s="45" t="s">
        <v>402</v>
      </c>
      <c r="C70" s="14"/>
      <c r="D70" s="16"/>
      <c r="E70" s="16"/>
      <c r="F70" s="16"/>
      <c r="G70" s="68">
        <f t="shared" ref="G70:G76" si="12">SUM(D70:F70)</f>
        <v>0</v>
      </c>
      <c r="H70" s="65"/>
      <c r="I70" s="16"/>
      <c r="J70" s="98"/>
      <c r="K70" s="56"/>
      <c r="L70" s="37"/>
    </row>
    <row r="71" spans="1:12" ht="15.5" hidden="1">
      <c r="B71" s="45" t="s">
        <v>403</v>
      </c>
      <c r="C71" s="14"/>
      <c r="D71" s="16"/>
      <c r="E71" s="16"/>
      <c r="F71" s="16"/>
      <c r="G71" s="68">
        <f t="shared" si="12"/>
        <v>0</v>
      </c>
      <c r="H71" s="65"/>
      <c r="I71" s="16"/>
      <c r="J71" s="98"/>
      <c r="K71" s="56"/>
      <c r="L71" s="37"/>
    </row>
    <row r="72" spans="1:12" ht="15.5" hidden="1">
      <c r="A72" s="29"/>
      <c r="B72" s="45" t="s">
        <v>404</v>
      </c>
      <c r="C72" s="14"/>
      <c r="D72" s="16"/>
      <c r="E72" s="16"/>
      <c r="F72" s="16"/>
      <c r="G72" s="68">
        <f t="shared" si="12"/>
        <v>0</v>
      </c>
      <c r="H72" s="65"/>
      <c r="I72" s="16"/>
      <c r="J72" s="98"/>
      <c r="K72" s="56"/>
      <c r="L72" s="37"/>
    </row>
    <row r="73" spans="1:12" s="29" customFormat="1" ht="15.5" hidden="1">
      <c r="A73" s="28"/>
      <c r="B73" s="45" t="s">
        <v>405</v>
      </c>
      <c r="C73" s="14"/>
      <c r="D73" s="16"/>
      <c r="E73" s="16"/>
      <c r="F73" s="16"/>
      <c r="G73" s="68">
        <f t="shared" si="12"/>
        <v>0</v>
      </c>
      <c r="H73" s="65"/>
      <c r="I73" s="16"/>
      <c r="J73" s="98"/>
      <c r="K73" s="56"/>
      <c r="L73" s="37"/>
    </row>
    <row r="74" spans="1:12" ht="15.5" hidden="1">
      <c r="B74" s="45" t="s">
        <v>406</v>
      </c>
      <c r="C74" s="14"/>
      <c r="D74" s="16"/>
      <c r="E74" s="16"/>
      <c r="F74" s="16"/>
      <c r="G74" s="68">
        <f t="shared" si="12"/>
        <v>0</v>
      </c>
      <c r="H74" s="65"/>
      <c r="I74" s="16"/>
      <c r="J74" s="98"/>
      <c r="K74" s="56"/>
      <c r="L74" s="37"/>
    </row>
    <row r="75" spans="1:12" ht="15.5" hidden="1">
      <c r="B75" s="45" t="s">
        <v>407</v>
      </c>
      <c r="C75" s="34"/>
      <c r="D75" s="17"/>
      <c r="E75" s="17"/>
      <c r="F75" s="17"/>
      <c r="G75" s="68">
        <f t="shared" si="12"/>
        <v>0</v>
      </c>
      <c r="H75" s="66"/>
      <c r="I75" s="17"/>
      <c r="J75" s="98"/>
      <c r="K75" s="57"/>
      <c r="L75" s="37"/>
    </row>
    <row r="76" spans="1:12" ht="15.5" hidden="1">
      <c r="B76" s="45" t="s">
        <v>408</v>
      </c>
      <c r="C76" s="34"/>
      <c r="D76" s="17"/>
      <c r="E76" s="17"/>
      <c r="F76" s="17"/>
      <c r="G76" s="68">
        <f t="shared" si="12"/>
        <v>0</v>
      </c>
      <c r="H76" s="66"/>
      <c r="I76" s="17"/>
      <c r="J76" s="98"/>
      <c r="K76" s="57"/>
      <c r="L76" s="37"/>
    </row>
    <row r="77" spans="1:12" ht="42" customHeight="1">
      <c r="B77" s="46" t="s">
        <v>409</v>
      </c>
      <c r="C77" s="174" t="s">
        <v>458</v>
      </c>
      <c r="D77" s="174"/>
      <c r="E77" s="174"/>
      <c r="F77" s="174"/>
      <c r="G77" s="174"/>
      <c r="H77" s="174"/>
      <c r="I77" s="175"/>
      <c r="J77" s="175"/>
      <c r="K77" s="174"/>
      <c r="L77" s="15"/>
    </row>
    <row r="78" spans="1:12" ht="37.75" customHeight="1">
      <c r="B78" s="44" t="s">
        <v>410</v>
      </c>
      <c r="C78" s="167" t="s">
        <v>459</v>
      </c>
      <c r="D78" s="168"/>
      <c r="E78" s="168"/>
      <c r="F78" s="168"/>
      <c r="G78" s="168"/>
      <c r="H78" s="168"/>
      <c r="I78" s="169"/>
      <c r="J78" s="169"/>
      <c r="K78" s="168"/>
      <c r="L78" s="36"/>
    </row>
    <row r="79" spans="1:12" ht="45" customHeight="1">
      <c r="B79" s="45" t="s">
        <v>411</v>
      </c>
      <c r="C79" s="120" t="s">
        <v>488</v>
      </c>
      <c r="D79" s="16">
        <v>5000</v>
      </c>
      <c r="E79" s="16"/>
      <c r="F79" s="16"/>
      <c r="G79" s="68">
        <f>SUM(D79:F79)</f>
        <v>5000</v>
      </c>
      <c r="H79" s="108">
        <f>I79/G79</f>
        <v>1</v>
      </c>
      <c r="I79" s="16">
        <v>5000</v>
      </c>
      <c r="J79" s="131" t="s">
        <v>522</v>
      </c>
      <c r="K79" s="56"/>
      <c r="L79" s="37"/>
    </row>
    <row r="80" spans="1:12" ht="69" customHeight="1">
      <c r="B80" s="45" t="s">
        <v>412</v>
      </c>
      <c r="C80" s="120" t="s">
        <v>489</v>
      </c>
      <c r="D80" s="16">
        <v>5000</v>
      </c>
      <c r="E80" s="16">
        <v>5000</v>
      </c>
      <c r="F80" s="16"/>
      <c r="G80" s="68">
        <f t="shared" ref="G80:G85" si="13">SUM(D80:F80)</f>
        <v>10000</v>
      </c>
      <c r="H80" s="108">
        <f t="shared" ref="H80:H85" si="14">I80/G80</f>
        <v>1</v>
      </c>
      <c r="I80" s="141">
        <v>10000</v>
      </c>
      <c r="J80" s="131" t="s">
        <v>523</v>
      </c>
      <c r="K80" s="56"/>
      <c r="L80" s="37"/>
    </row>
    <row r="81" spans="2:12" ht="93" customHeight="1">
      <c r="B81" s="121" t="s">
        <v>467</v>
      </c>
      <c r="C81" s="119" t="s">
        <v>498</v>
      </c>
      <c r="D81" s="16">
        <v>20000</v>
      </c>
      <c r="E81" s="16">
        <v>15000</v>
      </c>
      <c r="F81" s="16"/>
      <c r="G81" s="68">
        <f>SUM(D81:E81)</f>
        <v>35000</v>
      </c>
      <c r="H81" s="108">
        <f t="shared" si="14"/>
        <v>1</v>
      </c>
      <c r="I81" s="141">
        <v>35000</v>
      </c>
      <c r="J81" s="132" t="s">
        <v>524</v>
      </c>
      <c r="K81" s="56"/>
      <c r="L81" s="37"/>
    </row>
    <row r="82" spans="2:12" ht="66" customHeight="1">
      <c r="B82" s="121" t="s">
        <v>413</v>
      </c>
      <c r="C82" s="120" t="s">
        <v>496</v>
      </c>
      <c r="D82" s="16">
        <v>5000</v>
      </c>
      <c r="E82" s="16"/>
      <c r="F82" s="16"/>
      <c r="G82" s="68">
        <f t="shared" si="13"/>
        <v>5000</v>
      </c>
      <c r="H82" s="108">
        <f t="shared" si="14"/>
        <v>1</v>
      </c>
      <c r="I82" s="141">
        <v>5000</v>
      </c>
      <c r="J82" s="132" t="s">
        <v>525</v>
      </c>
      <c r="K82" s="56"/>
      <c r="L82" s="37"/>
    </row>
    <row r="83" spans="2:12" ht="34.25" customHeight="1">
      <c r="B83" s="121" t="s">
        <v>414</v>
      </c>
      <c r="C83" s="119" t="s">
        <v>490</v>
      </c>
      <c r="D83" s="16">
        <v>10000</v>
      </c>
      <c r="E83" s="16">
        <v>5000</v>
      </c>
      <c r="F83" s="16"/>
      <c r="G83" s="68">
        <f t="shared" si="13"/>
        <v>15000</v>
      </c>
      <c r="H83" s="108">
        <f t="shared" si="14"/>
        <v>1</v>
      </c>
      <c r="I83" s="141">
        <v>15000</v>
      </c>
      <c r="J83" s="132" t="s">
        <v>526</v>
      </c>
      <c r="K83" s="56"/>
      <c r="L83" s="37"/>
    </row>
    <row r="84" spans="2:12" ht="67.25" customHeight="1">
      <c r="B84" s="121" t="s">
        <v>415</v>
      </c>
      <c r="C84" s="123" t="s">
        <v>491</v>
      </c>
      <c r="D84" s="17">
        <v>5000</v>
      </c>
      <c r="E84" s="17">
        <v>5000</v>
      </c>
      <c r="F84" s="17"/>
      <c r="G84" s="68">
        <f t="shared" si="13"/>
        <v>10000</v>
      </c>
      <c r="H84" s="108">
        <f t="shared" si="14"/>
        <v>1</v>
      </c>
      <c r="I84" s="142">
        <v>10000</v>
      </c>
      <c r="J84" s="132" t="s">
        <v>527</v>
      </c>
      <c r="K84" s="57"/>
      <c r="L84" s="37"/>
    </row>
    <row r="85" spans="2:12" ht="45.65" customHeight="1">
      <c r="B85" s="121" t="s">
        <v>499</v>
      </c>
      <c r="C85" s="122" t="s">
        <v>494</v>
      </c>
      <c r="D85" s="17">
        <v>5000</v>
      </c>
      <c r="E85" s="17">
        <v>5000</v>
      </c>
      <c r="F85" s="17"/>
      <c r="G85" s="68">
        <f t="shared" si="13"/>
        <v>10000</v>
      </c>
      <c r="H85" s="108">
        <f t="shared" si="14"/>
        <v>1</v>
      </c>
      <c r="I85" s="142">
        <v>10000</v>
      </c>
      <c r="J85" s="132" t="s">
        <v>528</v>
      </c>
      <c r="K85" s="57"/>
      <c r="L85" s="37"/>
    </row>
    <row r="86" spans="2:12" ht="28.25" customHeight="1">
      <c r="C86" s="46" t="s">
        <v>432</v>
      </c>
      <c r="D86" s="18">
        <f>SUM(D79:D85)</f>
        <v>55000</v>
      </c>
      <c r="E86" s="18">
        <f>SUM(E79:E85)</f>
        <v>35000</v>
      </c>
      <c r="F86" s="18">
        <f>SUM(F79:F85)</f>
        <v>0</v>
      </c>
      <c r="G86" s="19">
        <f>SUM(G79:G85)</f>
        <v>90000</v>
      </c>
      <c r="H86" s="18">
        <f>(G79*H79)+(G80*H80)+(G81*H81)+(G82*H82)+(G83*H83)+(G84*H84)+(G85*H85)</f>
        <v>90000</v>
      </c>
      <c r="I86" s="18">
        <f>SUM(I79:I85)</f>
        <v>90000</v>
      </c>
      <c r="J86" s="99"/>
      <c r="K86" s="57"/>
      <c r="L86" s="38"/>
    </row>
    <row r="87" spans="2:12" ht="48" customHeight="1">
      <c r="B87" s="44" t="s">
        <v>416</v>
      </c>
      <c r="C87" s="172" t="s">
        <v>500</v>
      </c>
      <c r="D87" s="168"/>
      <c r="E87" s="168"/>
      <c r="F87" s="168"/>
      <c r="G87" s="168"/>
      <c r="H87" s="168"/>
      <c r="I87" s="169"/>
      <c r="J87" s="169"/>
      <c r="K87" s="168"/>
      <c r="L87" s="36"/>
    </row>
    <row r="88" spans="2:12" ht="90.65" customHeight="1">
      <c r="B88" s="45" t="s">
        <v>417</v>
      </c>
      <c r="C88" s="129" t="s">
        <v>502</v>
      </c>
      <c r="D88" s="16">
        <v>10000</v>
      </c>
      <c r="E88" s="16">
        <v>5000</v>
      </c>
      <c r="F88" s="16"/>
      <c r="G88" s="68">
        <f>SUM(D88:F88)</f>
        <v>15000</v>
      </c>
      <c r="H88" s="108">
        <f>I88/G88</f>
        <v>1</v>
      </c>
      <c r="I88" s="141">
        <v>15000</v>
      </c>
      <c r="J88" s="132" t="s">
        <v>529</v>
      </c>
      <c r="K88" s="56"/>
      <c r="L88" s="37"/>
    </row>
    <row r="89" spans="2:12" ht="75" customHeight="1">
      <c r="B89" s="121" t="s">
        <v>418</v>
      </c>
      <c r="C89" s="129" t="s">
        <v>501</v>
      </c>
      <c r="D89" s="16">
        <v>5000</v>
      </c>
      <c r="E89" s="16"/>
      <c r="F89" s="16"/>
      <c r="G89" s="68">
        <f t="shared" ref="G89:G94" si="15">SUM(D89:F89)</f>
        <v>5000</v>
      </c>
      <c r="H89" s="108">
        <f t="shared" ref="H89:H93" si="16">I89/G89</f>
        <v>1</v>
      </c>
      <c r="I89" s="141">
        <v>5000</v>
      </c>
      <c r="J89" s="132" t="s">
        <v>530</v>
      </c>
      <c r="K89" s="56"/>
      <c r="L89" s="37"/>
    </row>
    <row r="90" spans="2:12" ht="77.5">
      <c r="B90" s="121" t="s">
        <v>419</v>
      </c>
      <c r="C90" s="129" t="s">
        <v>503</v>
      </c>
      <c r="D90" s="16">
        <v>5000</v>
      </c>
      <c r="E90" s="16">
        <v>5000</v>
      </c>
      <c r="F90" s="16"/>
      <c r="G90" s="68">
        <f t="shared" si="15"/>
        <v>10000</v>
      </c>
      <c r="H90" s="108">
        <f t="shared" si="16"/>
        <v>1</v>
      </c>
      <c r="I90" s="141">
        <v>10000</v>
      </c>
      <c r="J90" s="131" t="s">
        <v>531</v>
      </c>
      <c r="K90" s="56"/>
      <c r="L90" s="37"/>
    </row>
    <row r="91" spans="2:12" ht="46.5">
      <c r="B91" s="121" t="s">
        <v>420</v>
      </c>
      <c r="C91" s="129" t="s">
        <v>504</v>
      </c>
      <c r="D91" s="16">
        <v>5000</v>
      </c>
      <c r="E91" s="16">
        <v>5000</v>
      </c>
      <c r="F91" s="16"/>
      <c r="G91" s="68">
        <f t="shared" si="15"/>
        <v>10000</v>
      </c>
      <c r="H91" s="108">
        <f t="shared" si="16"/>
        <v>1</v>
      </c>
      <c r="I91" s="141">
        <v>10000</v>
      </c>
      <c r="J91" s="132" t="s">
        <v>532</v>
      </c>
      <c r="K91" s="56"/>
      <c r="L91" s="37"/>
    </row>
    <row r="92" spans="2:12" ht="46.5">
      <c r="B92" s="121" t="s">
        <v>421</v>
      </c>
      <c r="C92" s="119" t="s">
        <v>492</v>
      </c>
      <c r="D92" s="16">
        <v>5000</v>
      </c>
      <c r="E92" s="16">
        <v>5000</v>
      </c>
      <c r="F92" s="16"/>
      <c r="G92" s="68">
        <f t="shared" si="15"/>
        <v>10000</v>
      </c>
      <c r="H92" s="108">
        <f t="shared" si="16"/>
        <v>1</v>
      </c>
      <c r="I92" s="141">
        <v>10000</v>
      </c>
      <c r="J92" s="132" t="s">
        <v>533</v>
      </c>
      <c r="K92" s="56"/>
      <c r="L92" s="37"/>
    </row>
    <row r="93" spans="2:12" ht="77.5">
      <c r="B93" s="121" t="s">
        <v>422</v>
      </c>
      <c r="C93" s="123" t="s">
        <v>497</v>
      </c>
      <c r="D93" s="17">
        <v>5000</v>
      </c>
      <c r="E93" s="17">
        <v>5000</v>
      </c>
      <c r="F93" s="17"/>
      <c r="G93" s="68">
        <f t="shared" si="15"/>
        <v>10000</v>
      </c>
      <c r="H93" s="108">
        <f t="shared" si="16"/>
        <v>1</v>
      </c>
      <c r="I93" s="142">
        <v>10000</v>
      </c>
      <c r="J93" s="132" t="s">
        <v>534</v>
      </c>
      <c r="K93" s="57"/>
      <c r="L93" s="37"/>
    </row>
    <row r="94" spans="2:12" ht="15.5">
      <c r="B94" s="45" t="s">
        <v>423</v>
      </c>
      <c r="C94" s="34"/>
      <c r="D94" s="17"/>
      <c r="E94" s="17"/>
      <c r="F94" s="17"/>
      <c r="G94" s="68">
        <f t="shared" si="15"/>
        <v>0</v>
      </c>
      <c r="H94" s="66"/>
      <c r="I94" s="17"/>
      <c r="J94" s="98"/>
      <c r="K94" s="57"/>
      <c r="L94" s="37"/>
    </row>
    <row r="95" spans="2:12" ht="15.5">
      <c r="C95" s="46" t="s">
        <v>432</v>
      </c>
      <c r="D95" s="19">
        <f>SUM(D88:D94)</f>
        <v>35000</v>
      </c>
      <c r="E95" s="19">
        <f>SUM(E88:E94)</f>
        <v>25000</v>
      </c>
      <c r="F95" s="19">
        <f>SUM(F88:F94)</f>
        <v>0</v>
      </c>
      <c r="G95" s="19">
        <f>SUM(G88:G94)</f>
        <v>60000</v>
      </c>
      <c r="H95" s="18"/>
      <c r="I95" s="18">
        <f>SUM(I88:I94)</f>
        <v>60000</v>
      </c>
      <c r="J95" s="99"/>
      <c r="K95" s="57"/>
      <c r="L95" s="38"/>
    </row>
    <row r="96" spans="2:12" ht="15.5">
      <c r="B96" s="45"/>
      <c r="C96" s="123"/>
      <c r="D96" s="17"/>
      <c r="E96" s="17"/>
      <c r="F96" s="17"/>
      <c r="G96" s="68">
        <f t="shared" ref="G96" si="17">SUM(D96:F96)</f>
        <v>0</v>
      </c>
      <c r="H96" s="66"/>
      <c r="I96" s="17"/>
      <c r="J96" s="98"/>
      <c r="K96" s="57"/>
      <c r="L96" s="37"/>
    </row>
    <row r="97" spans="1:12" ht="43.75" customHeight="1">
      <c r="C97" s="46" t="s">
        <v>432</v>
      </c>
      <c r="D97" s="19">
        <f>D95+D86+D67+D57+D36+D26+D16</f>
        <v>960000</v>
      </c>
      <c r="E97" s="19">
        <f>E95+E86+E67+E57+E36+E26+E16</f>
        <v>360000</v>
      </c>
      <c r="F97" s="19">
        <f>F95+F86+F67+F57+F36+F26+F16</f>
        <v>0</v>
      </c>
      <c r="G97" s="19">
        <f>G95+G86+G67+G57+G36+G26+G16</f>
        <v>1320000</v>
      </c>
      <c r="H97" s="135">
        <f>I97/G97</f>
        <v>1</v>
      </c>
      <c r="I97" s="19">
        <f>I95+I86+I67+I57+I36+I26+I16</f>
        <v>1320000</v>
      </c>
      <c r="J97" s="99">
        <f>E57+E67+E86+E97</f>
        <v>695000</v>
      </c>
      <c r="K97" s="57"/>
      <c r="L97" s="38"/>
    </row>
    <row r="98" spans="1:12" ht="27" customHeight="1">
      <c r="B98" s="5"/>
      <c r="C98" s="9"/>
      <c r="D98" s="20"/>
      <c r="E98" s="20"/>
      <c r="F98" s="20"/>
      <c r="G98" s="20"/>
      <c r="H98" s="20"/>
      <c r="I98" s="20"/>
      <c r="J98" s="76"/>
      <c r="K98" s="9"/>
      <c r="L98" s="3"/>
    </row>
    <row r="99" spans="1:12" ht="60" customHeight="1">
      <c r="B99" s="46" t="s">
        <v>424</v>
      </c>
      <c r="C99" s="125"/>
      <c r="D99" s="126">
        <v>235000</v>
      </c>
      <c r="E99" s="146">
        <v>145000</v>
      </c>
      <c r="F99" s="24"/>
      <c r="G99" s="58">
        <f>SUM(D99:F99)</f>
        <v>380000</v>
      </c>
      <c r="H99" s="67">
        <f>I99/G99</f>
        <v>1</v>
      </c>
      <c r="I99" s="143">
        <v>380000</v>
      </c>
      <c r="J99" s="133" t="s">
        <v>535</v>
      </c>
      <c r="K99" s="60"/>
      <c r="L99" s="38"/>
    </row>
    <row r="100" spans="1:12" ht="67.25" customHeight="1">
      <c r="B100" s="46" t="s">
        <v>425</v>
      </c>
      <c r="C100" s="124" t="s">
        <v>493</v>
      </c>
      <c r="D100" s="126">
        <v>25000</v>
      </c>
      <c r="E100" s="144">
        <v>15000</v>
      </c>
      <c r="F100" s="24"/>
      <c r="G100" s="58">
        <f>SUM(D100:F100)</f>
        <v>40000</v>
      </c>
      <c r="H100" s="67">
        <f t="shared" ref="H100:H102" si="18">I100/G100</f>
        <v>1</v>
      </c>
      <c r="I100" s="144">
        <v>40000</v>
      </c>
      <c r="J100" s="101"/>
      <c r="L100" s="38"/>
    </row>
    <row r="101" spans="1:12" ht="77.400000000000006" customHeight="1">
      <c r="B101" s="46" t="s">
        <v>426</v>
      </c>
      <c r="C101" s="124" t="s">
        <v>495</v>
      </c>
      <c r="D101" s="126">
        <v>44158.879999999997</v>
      </c>
      <c r="E101" s="24">
        <v>20000</v>
      </c>
      <c r="F101" s="24"/>
      <c r="G101" s="58">
        <f>SUM(D101:F101)</f>
        <v>64158.879999999997</v>
      </c>
      <c r="H101" s="67">
        <f t="shared" si="18"/>
        <v>1</v>
      </c>
      <c r="I101" s="145">
        <v>64158.879999999997</v>
      </c>
      <c r="J101" s="133" t="s">
        <v>536</v>
      </c>
      <c r="L101" s="38"/>
    </row>
    <row r="102" spans="1:12" ht="66" customHeight="1">
      <c r="B102" s="61" t="s">
        <v>427</v>
      </c>
      <c r="C102" s="125" t="s">
        <v>465</v>
      </c>
      <c r="D102" s="126">
        <v>65000</v>
      </c>
      <c r="E102" s="24"/>
      <c r="F102" s="24"/>
      <c r="G102" s="58">
        <f>SUM(D102:F102)</f>
        <v>65000</v>
      </c>
      <c r="H102" s="67">
        <f t="shared" si="18"/>
        <v>0.61538461538461542</v>
      </c>
      <c r="I102" s="144">
        <v>40000</v>
      </c>
      <c r="J102" s="101"/>
      <c r="K102" s="111"/>
      <c r="L102" s="38"/>
    </row>
    <row r="103" spans="1:12" ht="25.25" customHeight="1">
      <c r="B103" s="5"/>
      <c r="C103" s="62" t="s">
        <v>433</v>
      </c>
      <c r="D103" s="69">
        <f>SUM(D99:D102)</f>
        <v>369158.88</v>
      </c>
      <c r="E103" s="69">
        <f>SUM(E99:E102)</f>
        <v>180000</v>
      </c>
      <c r="F103" s="69">
        <f>SUM(F99:F102)</f>
        <v>0</v>
      </c>
      <c r="G103" s="69">
        <f>SUM(G99:G102)</f>
        <v>549158.88</v>
      </c>
      <c r="H103" s="140">
        <f>I103/G103</f>
        <v>0.95447583402457226</v>
      </c>
      <c r="I103" s="18">
        <f>SUM(I99:I102)</f>
        <v>524158.88</v>
      </c>
      <c r="J103" s="99"/>
      <c r="K103" s="13"/>
      <c r="L103" s="11"/>
    </row>
    <row r="104" spans="1:12" ht="15.75" customHeight="1">
      <c r="B104" s="5"/>
      <c r="C104" s="9"/>
      <c r="D104" s="20"/>
      <c r="E104" s="20"/>
      <c r="F104" s="20"/>
      <c r="G104" s="20"/>
      <c r="H104" s="20"/>
      <c r="I104" s="20"/>
      <c r="J104" s="76"/>
      <c r="K104" s="9"/>
      <c r="L104" s="11"/>
    </row>
    <row r="105" spans="1:12" ht="15.75" customHeight="1" thickBot="1">
      <c r="B105" s="5"/>
      <c r="C105" s="9"/>
      <c r="D105" s="20"/>
      <c r="E105" s="20"/>
      <c r="F105" s="20"/>
      <c r="G105" s="20"/>
      <c r="H105" s="20"/>
      <c r="I105" s="20"/>
      <c r="J105" s="76"/>
      <c r="K105" s="9"/>
      <c r="L105" s="11"/>
    </row>
    <row r="106" spans="1:12" ht="25.75" customHeight="1">
      <c r="B106" s="5"/>
      <c r="C106" s="156" t="s">
        <v>442</v>
      </c>
      <c r="D106" s="157"/>
      <c r="E106" s="157"/>
      <c r="F106" s="157"/>
      <c r="G106" s="158"/>
      <c r="H106" s="11"/>
      <c r="I106" s="75"/>
      <c r="J106" s="102"/>
      <c r="K106" s="11"/>
    </row>
    <row r="107" spans="1:12" ht="46.5">
      <c r="B107" s="5"/>
      <c r="C107" s="90"/>
      <c r="D107" s="97" t="str">
        <f>D5</f>
        <v>PNUE</v>
      </c>
      <c r="E107" s="97" t="str">
        <f t="shared" ref="E107:F107" si="19">E5</f>
        <v>OIT</v>
      </c>
      <c r="F107" s="97" t="str">
        <f t="shared" si="19"/>
        <v>Organisation recipiendiaire 3 (budget en USD)</v>
      </c>
      <c r="G107" s="91" t="s">
        <v>1</v>
      </c>
      <c r="H107" s="9"/>
      <c r="I107" s="20"/>
      <c r="J107" s="76"/>
      <c r="K107" s="11"/>
    </row>
    <row r="108" spans="1:12" ht="44.4" customHeight="1">
      <c r="B108" s="12"/>
      <c r="C108" s="59" t="s">
        <v>434</v>
      </c>
      <c r="D108" s="47">
        <f>D97+D103</f>
        <v>1329158.8799999999</v>
      </c>
      <c r="E108" s="47">
        <f>E97+E103</f>
        <v>540000</v>
      </c>
      <c r="F108" s="136"/>
      <c r="G108" s="127">
        <f>SUM(D108:F108)</f>
        <v>1869158.88</v>
      </c>
      <c r="H108" s="9"/>
      <c r="I108" s="20"/>
      <c r="J108" s="76"/>
      <c r="K108" s="12"/>
    </row>
    <row r="109" spans="1:12" ht="37.75" customHeight="1">
      <c r="B109" s="4"/>
      <c r="C109" s="85" t="s">
        <v>435</v>
      </c>
      <c r="D109" s="47">
        <f>D108*0.07</f>
        <v>93041.121599999999</v>
      </c>
      <c r="E109" s="47">
        <f>E108*0.07</f>
        <v>37800</v>
      </c>
      <c r="F109" s="136"/>
      <c r="G109" s="127">
        <f>G108*0.07</f>
        <v>130841.1216</v>
      </c>
      <c r="H109" s="4"/>
      <c r="I109" s="76"/>
      <c r="J109" s="76"/>
      <c r="K109" s="1"/>
    </row>
    <row r="110" spans="1:12" ht="38.25" customHeight="1" thickBot="1">
      <c r="B110" s="4"/>
      <c r="C110" s="7" t="s">
        <v>1</v>
      </c>
      <c r="D110" s="50">
        <f>SUM(D108:D109)</f>
        <v>1422200.0015999998</v>
      </c>
      <c r="E110" s="50">
        <f>SUM(E108:E109)</f>
        <v>577800</v>
      </c>
      <c r="F110" s="50">
        <f>SUM(F108:F109)</f>
        <v>0</v>
      </c>
      <c r="G110" s="128">
        <f>SUM(G108:G109)</f>
        <v>2000000.0015999998</v>
      </c>
      <c r="H110" s="4"/>
      <c r="I110" s="76"/>
      <c r="J110" s="76"/>
      <c r="K110" s="1"/>
    </row>
    <row r="111" spans="1:12" ht="15.75" customHeight="1">
      <c r="B111" s="4"/>
      <c r="K111" s="3"/>
      <c r="L111" s="1"/>
    </row>
    <row r="112" spans="1:12" ht="15.75" customHeight="1" thickBot="1">
      <c r="A112" s="29"/>
      <c r="B112" s="9"/>
      <c r="C112" s="5"/>
      <c r="D112" s="25"/>
      <c r="E112" s="25"/>
      <c r="F112" s="25"/>
      <c r="G112" s="25"/>
      <c r="H112" s="25"/>
      <c r="I112" s="78"/>
      <c r="J112" s="82"/>
      <c r="K112" s="11"/>
      <c r="L112" s="12"/>
    </row>
    <row r="113" spans="1:12" ht="15.75" customHeight="1">
      <c r="B113" s="1"/>
      <c r="C113" s="148" t="s">
        <v>436</v>
      </c>
      <c r="D113" s="149"/>
      <c r="E113" s="150"/>
      <c r="F113" s="150"/>
      <c r="G113" s="150"/>
      <c r="H113" s="151"/>
      <c r="I113" s="79"/>
      <c r="J113" s="38"/>
      <c r="K113" s="1"/>
    </row>
    <row r="114" spans="1:12" ht="15.75" customHeight="1">
      <c r="B114" s="1"/>
      <c r="C114" s="23"/>
      <c r="D114" s="97" t="str">
        <f>D5</f>
        <v>PNUE</v>
      </c>
      <c r="E114" s="97" t="str">
        <f t="shared" ref="E114:F114" si="20">E5</f>
        <v>OIT</v>
      </c>
      <c r="F114" s="97" t="str">
        <f t="shared" si="20"/>
        <v>Organisation recipiendiaire 3 (budget en USD)</v>
      </c>
      <c r="G114" s="92" t="s">
        <v>1</v>
      </c>
      <c r="H114" s="93" t="s">
        <v>0</v>
      </c>
      <c r="I114" s="79"/>
      <c r="K114" s="1"/>
    </row>
    <row r="115" spans="1:12" ht="15.75" customHeight="1">
      <c r="B115" s="1"/>
      <c r="C115" s="22" t="s">
        <v>437</v>
      </c>
      <c r="D115" s="48">
        <f>$D$110*H115</f>
        <v>995540.0011199998</v>
      </c>
      <c r="E115" s="49">
        <f>$E$110*H115</f>
        <v>404460</v>
      </c>
      <c r="F115" s="49">
        <f>$F$110*H115</f>
        <v>0</v>
      </c>
      <c r="G115" s="49">
        <f>SUM(D115:F115)</f>
        <v>1400000.0011199997</v>
      </c>
      <c r="H115" s="70">
        <v>0.7</v>
      </c>
      <c r="I115" s="75"/>
      <c r="J115" s="102"/>
      <c r="K115" s="1"/>
    </row>
    <row r="116" spans="1:12" ht="15.75" customHeight="1">
      <c r="B116" s="147"/>
      <c r="C116" s="63" t="s">
        <v>438</v>
      </c>
      <c r="D116" s="48">
        <f>$D$110*H116</f>
        <v>426660.00047999993</v>
      </c>
      <c r="E116" s="49">
        <f>$E$110*H116</f>
        <v>173340</v>
      </c>
      <c r="F116" s="49">
        <f>$F$110*H116</f>
        <v>0</v>
      </c>
      <c r="G116" s="64">
        <f>SUM(D116:F116)</f>
        <v>600000.00047999993</v>
      </c>
      <c r="H116" s="71">
        <v>0.3</v>
      </c>
      <c r="I116" s="75"/>
      <c r="J116" s="102"/>
    </row>
    <row r="117" spans="1:12" ht="15.75" customHeight="1">
      <c r="B117" s="147"/>
      <c r="C117" s="63" t="s">
        <v>439</v>
      </c>
      <c r="D117" s="48">
        <f>$D$110*H117</f>
        <v>0</v>
      </c>
      <c r="E117" s="49">
        <f>$E$110*H117</f>
        <v>0</v>
      </c>
      <c r="F117" s="49">
        <f>$F$110*H117</f>
        <v>0</v>
      </c>
      <c r="G117" s="64">
        <f>SUM(D117:F117)</f>
        <v>0</v>
      </c>
      <c r="H117" s="72">
        <v>0</v>
      </c>
      <c r="I117" s="80"/>
      <c r="J117" s="103"/>
    </row>
    <row r="118" spans="1:12" ht="16" thickBot="1">
      <c r="B118" s="147"/>
      <c r="C118" s="7" t="s">
        <v>1</v>
      </c>
      <c r="D118" s="50">
        <f>SUM(D115:D117)</f>
        <v>1422200.0015999996</v>
      </c>
      <c r="E118" s="50">
        <f>SUM(E115:E117)</f>
        <v>577800</v>
      </c>
      <c r="F118" s="50">
        <f>SUM(F115:F117)</f>
        <v>0</v>
      </c>
      <c r="G118" s="50">
        <f>SUM(G115:G117)</f>
        <v>2000000.0015999996</v>
      </c>
      <c r="H118" s="51">
        <f>SUM(H115:H117)</f>
        <v>1</v>
      </c>
      <c r="I118" s="81"/>
      <c r="J118" s="36"/>
    </row>
    <row r="119" spans="1:12" ht="54.75" customHeight="1" thickBot="1">
      <c r="B119" s="147"/>
      <c r="C119" s="2"/>
      <c r="D119" s="6"/>
      <c r="E119" s="6"/>
      <c r="F119" s="6"/>
      <c r="G119" s="6"/>
      <c r="H119" s="6"/>
      <c r="I119" s="82"/>
      <c r="J119" s="82"/>
    </row>
    <row r="120" spans="1:12" ht="41.25" customHeight="1">
      <c r="B120" s="147"/>
      <c r="C120" s="52" t="s">
        <v>446</v>
      </c>
      <c r="D120" s="53">
        <f>SUM(H16,H26,H36,H57,H67,H86,H95,H97,H103)*1.07</f>
        <v>706202.0912891425</v>
      </c>
      <c r="E120" s="25"/>
      <c r="F120" s="25"/>
      <c r="G120" s="25"/>
      <c r="H120" s="86" t="s">
        <v>448</v>
      </c>
      <c r="I120" s="87">
        <f>SUM(I97,I103)</f>
        <v>1844158.88</v>
      </c>
      <c r="J120" s="95"/>
    </row>
    <row r="121" spans="1:12" ht="51.75" customHeight="1" thickBot="1">
      <c r="B121" s="147"/>
      <c r="C121" s="54" t="s">
        <v>440</v>
      </c>
      <c r="D121" s="74">
        <f>D120/G110</f>
        <v>0.35310104536209042</v>
      </c>
      <c r="E121" s="31"/>
      <c r="F121" s="31"/>
      <c r="G121" s="31"/>
      <c r="H121" s="88" t="s">
        <v>449</v>
      </c>
      <c r="I121" s="89">
        <f>I120/G118</f>
        <v>0.9220794392623366</v>
      </c>
      <c r="J121" s="96"/>
    </row>
    <row r="122" spans="1:12" ht="51.75" customHeight="1">
      <c r="B122" s="147"/>
      <c r="C122" s="154"/>
      <c r="D122" s="155"/>
      <c r="E122" s="32"/>
      <c r="F122" s="32"/>
      <c r="G122" s="32"/>
    </row>
    <row r="123" spans="1:12" ht="42" customHeight="1">
      <c r="B123" s="147"/>
      <c r="C123" s="54" t="s">
        <v>447</v>
      </c>
      <c r="D123" s="55">
        <f>SUM(D101:F102)*1.07</f>
        <v>138200.00160000002</v>
      </c>
      <c r="E123" s="33"/>
      <c r="F123" s="33"/>
      <c r="G123" s="33"/>
    </row>
    <row r="124" spans="1:12" s="29" customFormat="1" ht="29.25" customHeight="1">
      <c r="A124" s="28"/>
      <c r="B124" s="147"/>
      <c r="C124" s="54" t="s">
        <v>441</v>
      </c>
      <c r="D124" s="74">
        <f>D123/G110</f>
        <v>6.9100000744720017E-2</v>
      </c>
      <c r="E124" s="33"/>
      <c r="F124" s="33"/>
      <c r="G124" s="33"/>
      <c r="H124" s="28"/>
      <c r="I124" s="77"/>
      <c r="J124" s="83"/>
      <c r="K124" s="28"/>
      <c r="L124" s="28"/>
    </row>
    <row r="125" spans="1:12" ht="42" customHeight="1" thickBot="1">
      <c r="B125" s="147"/>
      <c r="C125" s="152" t="s">
        <v>443</v>
      </c>
      <c r="D125" s="153"/>
      <c r="E125" s="26"/>
      <c r="F125" s="26"/>
      <c r="G125" s="26"/>
      <c r="I125" s="83"/>
    </row>
    <row r="126" spans="1:12" ht="51.75" customHeight="1">
      <c r="B126" s="147"/>
      <c r="L126" s="29"/>
    </row>
    <row r="127" spans="1:12" ht="55.5" customHeight="1">
      <c r="B127" s="147"/>
    </row>
    <row r="128" spans="1:12" ht="57.75" customHeight="1">
      <c r="B128" s="147"/>
    </row>
    <row r="129" spans="2:2" ht="57.75" customHeight="1">
      <c r="B129" s="147"/>
    </row>
    <row r="130" spans="2:2" ht="38.25" customHeight="1">
      <c r="B130" s="147"/>
    </row>
    <row r="131" spans="2:2" ht="21.75" customHeight="1"/>
    <row r="132" spans="2:2" ht="49.5" customHeight="1"/>
    <row r="133" spans="2:2" ht="28.5" customHeight="1"/>
    <row r="134" spans="2:2" ht="28.5" customHeight="1"/>
    <row r="135" spans="2:2" ht="28.5" customHeight="1"/>
    <row r="136" spans="2:2" ht="23.25" customHeight="1"/>
    <row r="137" spans="2:2" ht="66.75" customHeight="1"/>
    <row r="138" spans="2:2" ht="55.5" customHeight="1"/>
    <row r="139" spans="2:2" ht="42.75" customHeight="1"/>
    <row r="140" spans="2:2" ht="21.75" customHeight="1"/>
    <row r="141" spans="2:2" ht="21.75" customHeight="1"/>
    <row r="142" spans="2:2" ht="23.25" customHeight="1"/>
    <row r="143" spans="2:2" ht="23.25" customHeight="1"/>
    <row r="144" spans="2:2" ht="21.75" customHeight="1"/>
    <row r="145" ht="16.5" customHeight="1"/>
    <row r="146" ht="29.25" customHeight="1"/>
    <row r="147" ht="24.75" customHeight="1"/>
    <row r="148" ht="33" customHeight="1"/>
    <row r="150" ht="15" customHeight="1"/>
    <row r="151" ht="25.5" customHeight="1"/>
    <row r="190" spans="1:1">
      <c r="A190" s="28" t="s">
        <v>444</v>
      </c>
    </row>
  </sheetData>
  <sheetProtection formatCells="0" formatColumns="0" formatRows="0"/>
  <mergeCells count="19">
    <mergeCell ref="C87:K87"/>
    <mergeCell ref="C58:K58"/>
    <mergeCell ref="C68:K68"/>
    <mergeCell ref="C77:K77"/>
    <mergeCell ref="C78:K78"/>
    <mergeCell ref="C37:K37"/>
    <mergeCell ref="C6:K6"/>
    <mergeCell ref="C47:K47"/>
    <mergeCell ref="C48:K48"/>
    <mergeCell ref="B2:E2"/>
    <mergeCell ref="B3:H3"/>
    <mergeCell ref="C17:K17"/>
    <mergeCell ref="C7:K7"/>
    <mergeCell ref="C27:K27"/>
    <mergeCell ref="B116:B130"/>
    <mergeCell ref="C113:H113"/>
    <mergeCell ref="C125:D125"/>
    <mergeCell ref="C122:D122"/>
    <mergeCell ref="C106:G106"/>
  </mergeCells>
  <conditionalFormatting sqref="D121">
    <cfRule type="cellIs" dxfId="2" priority="46" operator="lessThan">
      <formula>0.15</formula>
    </cfRule>
  </conditionalFormatting>
  <conditionalFormatting sqref="D124">
    <cfRule type="cellIs" dxfId="1" priority="44" operator="lessThan">
      <formula>0.05</formula>
    </cfRule>
  </conditionalFormatting>
  <conditionalFormatting sqref="H118:J118">
    <cfRule type="cellIs" dxfId="0" priority="1" operator="greaterThan">
      <formula>1</formula>
    </cfRule>
  </conditionalFormatting>
  <dataValidations xWindow="431" yWindow="475" count="6">
    <dataValidation allowBlank="1" showInputMessage="1" showErrorMessage="1" prompt="% Towards Gender Equality and Women's Empowerment Must be Higher than 15%_x000a_" sqref="F121:G121" xr:uid="{00000000-0002-0000-0000-000000000000}"/>
    <dataValidation allowBlank="1" showInputMessage="1" showErrorMessage="1" prompt="M&amp;E Budget Cannot be Less than 5%_x000a_" sqref="E124:G124" xr:uid="{00000000-0002-0000-0000-000001000000}"/>
    <dataValidation allowBlank="1" showInputMessage="1" showErrorMessage="1" prompt="Insert *text* description of Outcome here" sqref="C6:K6 C47:K47 C77:K77" xr:uid="{00000000-0002-0000-0000-000002000000}"/>
    <dataValidation allowBlank="1" showInputMessage="1" showErrorMessage="1" prompt="Insert *text* description of Output here" sqref="C7 C17 C27 C37 C48 C58 C68 C78 C87" xr:uid="{00000000-0002-0000-0000-000003000000}"/>
    <dataValidation allowBlank="1" showInputMessage="1" showErrorMessage="1" prompt="Insert *text* description of Activity here" sqref="C8 C18 C38 C49 C59 C69 C79 C88 C28" xr:uid="{00000000-0002-0000-0000-000004000000}"/>
    <dataValidation allowBlank="1" showErrorMessage="1" prompt="% Towards Gender Equality and Women's Empowerment Must be Higher than 15%_x000a_" sqref="D123:G123 D121" xr:uid="{00000000-0002-0000-0000-000005000000}"/>
  </dataValidations>
  <pageMargins left="0.7" right="0.7" top="0.75" bottom="0.75" header="0.3" footer="0.3"/>
  <pageSetup scale="74" orientation="landscape" r:id="rId1"/>
  <rowBreaks count="1" manualBreakCount="1">
    <brk id="5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0.499984740745262"/>
  </sheetPr>
  <dimension ref="A1:A6"/>
  <sheetViews>
    <sheetView workbookViewId="0">
      <selection activeCell="A9" sqref="A9"/>
    </sheetView>
  </sheetViews>
  <sheetFormatPr defaultColWidth="8.81640625" defaultRowHeight="14.5"/>
  <sheetData>
    <row r="1" spans="1:1">
      <c r="A1" s="73">
        <v>0</v>
      </c>
    </row>
    <row r="2" spans="1:1">
      <c r="A2" s="73">
        <v>0.2</v>
      </c>
    </row>
    <row r="3" spans="1:1">
      <c r="A3" s="73">
        <v>0.4</v>
      </c>
    </row>
    <row r="4" spans="1:1">
      <c r="A4" s="73">
        <v>0.6</v>
      </c>
    </row>
    <row r="5" spans="1:1">
      <c r="A5" s="73">
        <v>0.8</v>
      </c>
    </row>
    <row r="6" spans="1:1">
      <c r="A6" s="73">
        <v>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70"/>
  <sheetViews>
    <sheetView topLeftCell="A148" workbookViewId="0">
      <selection activeCell="D3" sqref="D3"/>
    </sheetView>
  </sheetViews>
  <sheetFormatPr defaultColWidth="8.81640625" defaultRowHeight="14.5"/>
  <sheetData>
    <row r="1" spans="1:2">
      <c r="A1" s="39" t="s">
        <v>2</v>
      </c>
      <c r="B1" s="40" t="s">
        <v>3</v>
      </c>
    </row>
    <row r="2" spans="1:2">
      <c r="A2" s="41" t="s">
        <v>4</v>
      </c>
      <c r="B2" s="42" t="s">
        <v>5</v>
      </c>
    </row>
    <row r="3" spans="1:2">
      <c r="A3" s="41" t="s">
        <v>6</v>
      </c>
      <c r="B3" s="42" t="s">
        <v>7</v>
      </c>
    </row>
    <row r="4" spans="1:2">
      <c r="A4" s="41" t="s">
        <v>8</v>
      </c>
      <c r="B4" s="42" t="s">
        <v>9</v>
      </c>
    </row>
    <row r="5" spans="1:2">
      <c r="A5" s="41" t="s">
        <v>10</v>
      </c>
      <c r="B5" s="42" t="s">
        <v>11</v>
      </c>
    </row>
    <row r="6" spans="1:2">
      <c r="A6" s="41" t="s">
        <v>12</v>
      </c>
      <c r="B6" s="42" t="s">
        <v>13</v>
      </c>
    </row>
    <row r="7" spans="1:2">
      <c r="A7" s="41" t="s">
        <v>14</v>
      </c>
      <c r="B7" s="42" t="s">
        <v>15</v>
      </c>
    </row>
    <row r="8" spans="1:2">
      <c r="A8" s="41" t="s">
        <v>16</v>
      </c>
      <c r="B8" s="42" t="s">
        <v>17</v>
      </c>
    </row>
    <row r="9" spans="1:2">
      <c r="A9" s="41" t="s">
        <v>18</v>
      </c>
      <c r="B9" s="42" t="s">
        <v>19</v>
      </c>
    </row>
    <row r="10" spans="1:2">
      <c r="A10" s="41" t="s">
        <v>20</v>
      </c>
      <c r="B10" s="42" t="s">
        <v>21</v>
      </c>
    </row>
    <row r="11" spans="1:2">
      <c r="A11" s="41" t="s">
        <v>22</v>
      </c>
      <c r="B11" s="42" t="s">
        <v>23</v>
      </c>
    </row>
    <row r="12" spans="1:2">
      <c r="A12" s="41" t="s">
        <v>24</v>
      </c>
      <c r="B12" s="42" t="s">
        <v>25</v>
      </c>
    </row>
    <row r="13" spans="1:2">
      <c r="A13" s="41" t="s">
        <v>26</v>
      </c>
      <c r="B13" s="42" t="s">
        <v>27</v>
      </c>
    </row>
    <row r="14" spans="1:2">
      <c r="A14" s="41" t="s">
        <v>28</v>
      </c>
      <c r="B14" s="42" t="s">
        <v>29</v>
      </c>
    </row>
    <row r="15" spans="1:2">
      <c r="A15" s="41" t="s">
        <v>30</v>
      </c>
      <c r="B15" s="42" t="s">
        <v>31</v>
      </c>
    </row>
    <row r="16" spans="1:2">
      <c r="A16" s="41" t="s">
        <v>32</v>
      </c>
      <c r="B16" s="42" t="s">
        <v>33</v>
      </c>
    </row>
    <row r="17" spans="1:2">
      <c r="A17" s="41" t="s">
        <v>34</v>
      </c>
      <c r="B17" s="42" t="s">
        <v>35</v>
      </c>
    </row>
    <row r="18" spans="1:2">
      <c r="A18" s="41" t="s">
        <v>36</v>
      </c>
      <c r="B18" s="42" t="s">
        <v>37</v>
      </c>
    </row>
    <row r="19" spans="1:2">
      <c r="A19" s="41" t="s">
        <v>38</v>
      </c>
      <c r="B19" s="42" t="s">
        <v>39</v>
      </c>
    </row>
    <row r="20" spans="1:2">
      <c r="A20" s="41" t="s">
        <v>40</v>
      </c>
      <c r="B20" s="42" t="s">
        <v>41</v>
      </c>
    </row>
    <row r="21" spans="1:2">
      <c r="A21" s="41" t="s">
        <v>42</v>
      </c>
      <c r="B21" s="42" t="s">
        <v>43</v>
      </c>
    </row>
    <row r="22" spans="1:2">
      <c r="A22" s="41" t="s">
        <v>44</v>
      </c>
      <c r="B22" s="42" t="s">
        <v>45</v>
      </c>
    </row>
    <row r="23" spans="1:2">
      <c r="A23" s="41" t="s">
        <v>46</v>
      </c>
      <c r="B23" s="42" t="s">
        <v>47</v>
      </c>
    </row>
    <row r="24" spans="1:2">
      <c r="A24" s="41" t="s">
        <v>48</v>
      </c>
      <c r="B24" s="42" t="s">
        <v>49</v>
      </c>
    </row>
    <row r="25" spans="1:2">
      <c r="A25" s="41" t="s">
        <v>50</v>
      </c>
      <c r="B25" s="42" t="s">
        <v>51</v>
      </c>
    </row>
    <row r="26" spans="1:2">
      <c r="A26" s="41" t="s">
        <v>52</v>
      </c>
      <c r="B26" s="42" t="s">
        <v>53</v>
      </c>
    </row>
    <row r="27" spans="1:2">
      <c r="A27" s="41" t="s">
        <v>54</v>
      </c>
      <c r="B27" s="42" t="s">
        <v>55</v>
      </c>
    </row>
    <row r="28" spans="1:2">
      <c r="A28" s="41" t="s">
        <v>56</v>
      </c>
      <c r="B28" s="42" t="s">
        <v>57</v>
      </c>
    </row>
    <row r="29" spans="1:2">
      <c r="A29" s="41" t="s">
        <v>58</v>
      </c>
      <c r="B29" s="42" t="s">
        <v>59</v>
      </c>
    </row>
    <row r="30" spans="1:2">
      <c r="A30" s="41" t="s">
        <v>60</v>
      </c>
      <c r="B30" s="42" t="s">
        <v>61</v>
      </c>
    </row>
    <row r="31" spans="1:2">
      <c r="A31" s="41" t="s">
        <v>62</v>
      </c>
      <c r="B31" s="42" t="s">
        <v>63</v>
      </c>
    </row>
    <row r="32" spans="1:2">
      <c r="A32" s="41" t="s">
        <v>64</v>
      </c>
      <c r="B32" s="42" t="s">
        <v>65</v>
      </c>
    </row>
    <row r="33" spans="1:2">
      <c r="A33" s="41" t="s">
        <v>66</v>
      </c>
      <c r="B33" s="42" t="s">
        <v>67</v>
      </c>
    </row>
    <row r="34" spans="1:2">
      <c r="A34" s="41" t="s">
        <v>68</v>
      </c>
      <c r="B34" s="42" t="s">
        <v>69</v>
      </c>
    </row>
    <row r="35" spans="1:2">
      <c r="A35" s="41" t="s">
        <v>70</v>
      </c>
      <c r="B35" s="42" t="s">
        <v>71</v>
      </c>
    </row>
    <row r="36" spans="1:2">
      <c r="A36" s="41" t="s">
        <v>72</v>
      </c>
      <c r="B36" s="42" t="s">
        <v>73</v>
      </c>
    </row>
    <row r="37" spans="1:2">
      <c r="A37" s="41" t="s">
        <v>74</v>
      </c>
      <c r="B37" s="42" t="s">
        <v>75</v>
      </c>
    </row>
    <row r="38" spans="1:2">
      <c r="A38" s="41" t="s">
        <v>76</v>
      </c>
      <c r="B38" s="42" t="s">
        <v>77</v>
      </c>
    </row>
    <row r="39" spans="1:2">
      <c r="A39" s="41" t="s">
        <v>78</v>
      </c>
      <c r="B39" s="42" t="s">
        <v>79</v>
      </c>
    </row>
    <row r="40" spans="1:2">
      <c r="A40" s="41" t="s">
        <v>80</v>
      </c>
      <c r="B40" s="42" t="s">
        <v>81</v>
      </c>
    </row>
    <row r="41" spans="1:2">
      <c r="A41" s="41" t="s">
        <v>82</v>
      </c>
      <c r="B41" s="42" t="s">
        <v>83</v>
      </c>
    </row>
    <row r="42" spans="1:2">
      <c r="A42" s="41" t="s">
        <v>84</v>
      </c>
      <c r="B42" s="42" t="s">
        <v>85</v>
      </c>
    </row>
    <row r="43" spans="1:2">
      <c r="A43" s="41" t="s">
        <v>86</v>
      </c>
      <c r="B43" s="42" t="s">
        <v>87</v>
      </c>
    </row>
    <row r="44" spans="1:2">
      <c r="A44" s="41" t="s">
        <v>88</v>
      </c>
      <c r="B44" s="42" t="s">
        <v>89</v>
      </c>
    </row>
    <row r="45" spans="1:2">
      <c r="A45" s="41" t="s">
        <v>90</v>
      </c>
      <c r="B45" s="42" t="s">
        <v>91</v>
      </c>
    </row>
    <row r="46" spans="1:2">
      <c r="A46" s="41" t="s">
        <v>92</v>
      </c>
      <c r="B46" s="42" t="s">
        <v>93</v>
      </c>
    </row>
    <row r="47" spans="1:2">
      <c r="A47" s="41" t="s">
        <v>94</v>
      </c>
      <c r="B47" s="42" t="s">
        <v>95</v>
      </c>
    </row>
    <row r="48" spans="1:2">
      <c r="A48" s="41" t="s">
        <v>96</v>
      </c>
      <c r="B48" s="42" t="s">
        <v>97</v>
      </c>
    </row>
    <row r="49" spans="1:2">
      <c r="A49" s="41" t="s">
        <v>98</v>
      </c>
      <c r="B49" s="42" t="s">
        <v>99</v>
      </c>
    </row>
    <row r="50" spans="1:2">
      <c r="A50" s="41" t="s">
        <v>100</v>
      </c>
      <c r="B50" s="42" t="s">
        <v>101</v>
      </c>
    </row>
    <row r="51" spans="1:2">
      <c r="A51" s="41" t="s">
        <v>102</v>
      </c>
      <c r="B51" s="42" t="s">
        <v>103</v>
      </c>
    </row>
    <row r="52" spans="1:2">
      <c r="A52" s="41" t="s">
        <v>104</v>
      </c>
      <c r="B52" s="42" t="s">
        <v>105</v>
      </c>
    </row>
    <row r="53" spans="1:2">
      <c r="A53" s="41" t="s">
        <v>106</v>
      </c>
      <c r="B53" s="42" t="s">
        <v>107</v>
      </c>
    </row>
    <row r="54" spans="1:2">
      <c r="A54" s="41" t="s">
        <v>108</v>
      </c>
      <c r="B54" s="42" t="s">
        <v>109</v>
      </c>
    </row>
    <row r="55" spans="1:2">
      <c r="A55" s="41" t="s">
        <v>110</v>
      </c>
      <c r="B55" s="42" t="s">
        <v>111</v>
      </c>
    </row>
    <row r="56" spans="1:2">
      <c r="A56" s="41" t="s">
        <v>112</v>
      </c>
      <c r="B56" s="42" t="s">
        <v>113</v>
      </c>
    </row>
    <row r="57" spans="1:2">
      <c r="A57" s="41" t="s">
        <v>114</v>
      </c>
      <c r="B57" s="42" t="s">
        <v>115</v>
      </c>
    </row>
    <row r="58" spans="1:2">
      <c r="A58" s="41" t="s">
        <v>116</v>
      </c>
      <c r="B58" s="42" t="s">
        <v>117</v>
      </c>
    </row>
    <row r="59" spans="1:2">
      <c r="A59" s="41" t="s">
        <v>118</v>
      </c>
      <c r="B59" s="42" t="s">
        <v>119</v>
      </c>
    </row>
    <row r="60" spans="1:2">
      <c r="A60" s="41" t="s">
        <v>120</v>
      </c>
      <c r="B60" s="42" t="s">
        <v>121</v>
      </c>
    </row>
    <row r="61" spans="1:2">
      <c r="A61" s="41" t="s">
        <v>122</v>
      </c>
      <c r="B61" s="42" t="s">
        <v>123</v>
      </c>
    </row>
    <row r="62" spans="1:2">
      <c r="A62" s="41" t="s">
        <v>124</v>
      </c>
      <c r="B62" s="42" t="s">
        <v>125</v>
      </c>
    </row>
    <row r="63" spans="1:2">
      <c r="A63" s="41" t="s">
        <v>126</v>
      </c>
      <c r="B63" s="42" t="s">
        <v>127</v>
      </c>
    </row>
    <row r="64" spans="1:2">
      <c r="A64" s="41" t="s">
        <v>128</v>
      </c>
      <c r="B64" s="42" t="s">
        <v>129</v>
      </c>
    </row>
    <row r="65" spans="1:2">
      <c r="A65" s="41" t="s">
        <v>130</v>
      </c>
      <c r="B65" s="42" t="s">
        <v>131</v>
      </c>
    </row>
    <row r="66" spans="1:2">
      <c r="A66" s="41" t="s">
        <v>132</v>
      </c>
      <c r="B66" s="42" t="s">
        <v>133</v>
      </c>
    </row>
    <row r="67" spans="1:2">
      <c r="A67" s="41" t="s">
        <v>134</v>
      </c>
      <c r="B67" s="42" t="s">
        <v>135</v>
      </c>
    </row>
    <row r="68" spans="1:2">
      <c r="A68" s="41" t="s">
        <v>136</v>
      </c>
      <c r="B68" s="42" t="s">
        <v>137</v>
      </c>
    </row>
    <row r="69" spans="1:2">
      <c r="A69" s="41" t="s">
        <v>138</v>
      </c>
      <c r="B69" s="42" t="s">
        <v>139</v>
      </c>
    </row>
    <row r="70" spans="1:2">
      <c r="A70" s="41" t="s">
        <v>140</v>
      </c>
      <c r="B70" s="42" t="s">
        <v>141</v>
      </c>
    </row>
    <row r="71" spans="1:2">
      <c r="A71" s="41" t="s">
        <v>142</v>
      </c>
      <c r="B71" s="42" t="s">
        <v>143</v>
      </c>
    </row>
    <row r="72" spans="1:2">
      <c r="A72" s="41" t="s">
        <v>144</v>
      </c>
      <c r="B72" s="42" t="s">
        <v>145</v>
      </c>
    </row>
    <row r="73" spans="1:2">
      <c r="A73" s="41" t="s">
        <v>146</v>
      </c>
      <c r="B73" s="42" t="s">
        <v>147</v>
      </c>
    </row>
    <row r="74" spans="1:2">
      <c r="A74" s="41" t="s">
        <v>148</v>
      </c>
      <c r="B74" s="42" t="s">
        <v>149</v>
      </c>
    </row>
    <row r="75" spans="1:2">
      <c r="A75" s="41" t="s">
        <v>150</v>
      </c>
      <c r="B75" s="43" t="s">
        <v>151</v>
      </c>
    </row>
    <row r="76" spans="1:2">
      <c r="A76" s="41" t="s">
        <v>152</v>
      </c>
      <c r="B76" s="43" t="s">
        <v>153</v>
      </c>
    </row>
    <row r="77" spans="1:2">
      <c r="A77" s="41" t="s">
        <v>154</v>
      </c>
      <c r="B77" s="43" t="s">
        <v>155</v>
      </c>
    </row>
    <row r="78" spans="1:2">
      <c r="A78" s="41" t="s">
        <v>156</v>
      </c>
      <c r="B78" s="43" t="s">
        <v>157</v>
      </c>
    </row>
    <row r="79" spans="1:2">
      <c r="A79" s="41" t="s">
        <v>158</v>
      </c>
      <c r="B79" s="43" t="s">
        <v>159</v>
      </c>
    </row>
    <row r="80" spans="1:2">
      <c r="A80" s="41" t="s">
        <v>160</v>
      </c>
      <c r="B80" s="43" t="s">
        <v>161</v>
      </c>
    </row>
    <row r="81" spans="1:2">
      <c r="A81" s="41" t="s">
        <v>162</v>
      </c>
      <c r="B81" s="43" t="s">
        <v>163</v>
      </c>
    </row>
    <row r="82" spans="1:2">
      <c r="A82" s="41" t="s">
        <v>164</v>
      </c>
      <c r="B82" s="43" t="s">
        <v>165</v>
      </c>
    </row>
    <row r="83" spans="1:2">
      <c r="A83" s="41" t="s">
        <v>166</v>
      </c>
      <c r="B83" s="43" t="s">
        <v>167</v>
      </c>
    </row>
    <row r="84" spans="1:2">
      <c r="A84" s="41" t="s">
        <v>168</v>
      </c>
      <c r="B84" s="43" t="s">
        <v>169</v>
      </c>
    </row>
    <row r="85" spans="1:2">
      <c r="A85" s="41" t="s">
        <v>170</v>
      </c>
      <c r="B85" s="43" t="s">
        <v>171</v>
      </c>
    </row>
    <row r="86" spans="1:2">
      <c r="A86" s="41" t="s">
        <v>172</v>
      </c>
      <c r="B86" s="43" t="s">
        <v>173</v>
      </c>
    </row>
    <row r="87" spans="1:2">
      <c r="A87" s="41" t="s">
        <v>174</v>
      </c>
      <c r="B87" s="43" t="s">
        <v>175</v>
      </c>
    </row>
    <row r="88" spans="1:2">
      <c r="A88" s="41" t="s">
        <v>176</v>
      </c>
      <c r="B88" s="43" t="s">
        <v>177</v>
      </c>
    </row>
    <row r="89" spans="1:2">
      <c r="A89" s="41" t="s">
        <v>178</v>
      </c>
      <c r="B89" s="43" t="s">
        <v>179</v>
      </c>
    </row>
    <row r="90" spans="1:2">
      <c r="A90" s="41" t="s">
        <v>180</v>
      </c>
      <c r="B90" s="43" t="s">
        <v>181</v>
      </c>
    </row>
    <row r="91" spans="1:2">
      <c r="A91" s="41" t="s">
        <v>182</v>
      </c>
      <c r="B91" s="43" t="s">
        <v>183</v>
      </c>
    </row>
    <row r="92" spans="1:2">
      <c r="A92" s="41" t="s">
        <v>184</v>
      </c>
      <c r="B92" s="43" t="s">
        <v>185</v>
      </c>
    </row>
    <row r="93" spans="1:2">
      <c r="A93" s="41" t="s">
        <v>186</v>
      </c>
      <c r="B93" s="43" t="s">
        <v>187</v>
      </c>
    </row>
    <row r="94" spans="1:2">
      <c r="A94" s="41" t="s">
        <v>188</v>
      </c>
      <c r="B94" s="43" t="s">
        <v>189</v>
      </c>
    </row>
    <row r="95" spans="1:2">
      <c r="A95" s="41" t="s">
        <v>190</v>
      </c>
      <c r="B95" s="43" t="s">
        <v>191</v>
      </c>
    </row>
    <row r="96" spans="1:2">
      <c r="A96" s="41" t="s">
        <v>192</v>
      </c>
      <c r="B96" s="43" t="s">
        <v>193</v>
      </c>
    </row>
    <row r="97" spans="1:2">
      <c r="A97" s="41" t="s">
        <v>194</v>
      </c>
      <c r="B97" s="43" t="s">
        <v>195</v>
      </c>
    </row>
    <row r="98" spans="1:2">
      <c r="A98" s="41" t="s">
        <v>196</v>
      </c>
      <c r="B98" s="43" t="s">
        <v>197</v>
      </c>
    </row>
    <row r="99" spans="1:2">
      <c r="A99" s="41" t="s">
        <v>198</v>
      </c>
      <c r="B99" s="43" t="s">
        <v>199</v>
      </c>
    </row>
    <row r="100" spans="1:2">
      <c r="A100" s="41" t="s">
        <v>200</v>
      </c>
      <c r="B100" s="43" t="s">
        <v>201</v>
      </c>
    </row>
    <row r="101" spans="1:2">
      <c r="A101" s="41" t="s">
        <v>202</v>
      </c>
      <c r="B101" s="43" t="s">
        <v>203</v>
      </c>
    </row>
    <row r="102" spans="1:2">
      <c r="A102" s="41" t="s">
        <v>204</v>
      </c>
      <c r="B102" s="43" t="s">
        <v>205</v>
      </c>
    </row>
    <row r="103" spans="1:2">
      <c r="A103" s="41" t="s">
        <v>206</v>
      </c>
      <c r="B103" s="43" t="s">
        <v>207</v>
      </c>
    </row>
    <row r="104" spans="1:2">
      <c r="A104" s="41" t="s">
        <v>208</v>
      </c>
      <c r="B104" s="43" t="s">
        <v>209</v>
      </c>
    </row>
    <row r="105" spans="1:2">
      <c r="A105" s="41" t="s">
        <v>210</v>
      </c>
      <c r="B105" s="43" t="s">
        <v>211</v>
      </c>
    </row>
    <row r="106" spans="1:2">
      <c r="A106" s="41" t="s">
        <v>212</v>
      </c>
      <c r="B106" s="43" t="s">
        <v>213</v>
      </c>
    </row>
    <row r="107" spans="1:2">
      <c r="A107" s="41" t="s">
        <v>214</v>
      </c>
      <c r="B107" s="43" t="s">
        <v>215</v>
      </c>
    </row>
    <row r="108" spans="1:2">
      <c r="A108" s="41" t="s">
        <v>216</v>
      </c>
      <c r="B108" s="43" t="s">
        <v>217</v>
      </c>
    </row>
    <row r="109" spans="1:2">
      <c r="A109" s="41" t="s">
        <v>218</v>
      </c>
      <c r="B109" s="43" t="s">
        <v>219</v>
      </c>
    </row>
    <row r="110" spans="1:2">
      <c r="A110" s="41" t="s">
        <v>220</v>
      </c>
      <c r="B110" s="43" t="s">
        <v>221</v>
      </c>
    </row>
    <row r="111" spans="1:2">
      <c r="A111" s="41" t="s">
        <v>222</v>
      </c>
      <c r="B111" s="43" t="s">
        <v>223</v>
      </c>
    </row>
    <row r="112" spans="1:2">
      <c r="A112" s="41" t="s">
        <v>224</v>
      </c>
      <c r="B112" s="43" t="s">
        <v>225</v>
      </c>
    </row>
    <row r="113" spans="1:2">
      <c r="A113" s="41" t="s">
        <v>226</v>
      </c>
      <c r="B113" s="43" t="s">
        <v>227</v>
      </c>
    </row>
    <row r="114" spans="1:2">
      <c r="A114" s="41" t="s">
        <v>228</v>
      </c>
      <c r="B114" s="43" t="s">
        <v>229</v>
      </c>
    </row>
    <row r="115" spans="1:2">
      <c r="A115" s="41" t="s">
        <v>230</v>
      </c>
      <c r="B115" s="43" t="s">
        <v>231</v>
      </c>
    </row>
    <row r="116" spans="1:2">
      <c r="A116" s="41" t="s">
        <v>232</v>
      </c>
      <c r="B116" s="43" t="s">
        <v>233</v>
      </c>
    </row>
    <row r="117" spans="1:2">
      <c r="A117" s="41" t="s">
        <v>234</v>
      </c>
      <c r="B117" s="43" t="s">
        <v>235</v>
      </c>
    </row>
    <row r="118" spans="1:2">
      <c r="A118" s="41" t="s">
        <v>236</v>
      </c>
      <c r="B118" s="43" t="s">
        <v>237</v>
      </c>
    </row>
    <row r="119" spans="1:2">
      <c r="A119" s="41" t="s">
        <v>238</v>
      </c>
      <c r="B119" s="43" t="s">
        <v>239</v>
      </c>
    </row>
    <row r="120" spans="1:2">
      <c r="A120" s="41" t="s">
        <v>240</v>
      </c>
      <c r="B120" s="43" t="s">
        <v>241</v>
      </c>
    </row>
    <row r="121" spans="1:2">
      <c r="A121" s="41" t="s">
        <v>242</v>
      </c>
      <c r="B121" s="43" t="s">
        <v>243</v>
      </c>
    </row>
    <row r="122" spans="1:2">
      <c r="A122" s="41" t="s">
        <v>244</v>
      </c>
      <c r="B122" s="43" t="s">
        <v>245</v>
      </c>
    </row>
    <row r="123" spans="1:2">
      <c r="A123" s="41" t="s">
        <v>246</v>
      </c>
      <c r="B123" s="43" t="s">
        <v>247</v>
      </c>
    </row>
    <row r="124" spans="1:2">
      <c r="A124" s="41" t="s">
        <v>248</v>
      </c>
      <c r="B124" s="43" t="s">
        <v>249</v>
      </c>
    </row>
    <row r="125" spans="1:2">
      <c r="A125" s="41" t="s">
        <v>250</v>
      </c>
      <c r="B125" s="43" t="s">
        <v>251</v>
      </c>
    </row>
    <row r="126" spans="1:2">
      <c r="A126" s="41" t="s">
        <v>252</v>
      </c>
      <c r="B126" s="43" t="s">
        <v>253</v>
      </c>
    </row>
    <row r="127" spans="1:2">
      <c r="A127" s="41" t="s">
        <v>254</v>
      </c>
      <c r="B127" s="43" t="s">
        <v>255</v>
      </c>
    </row>
    <row r="128" spans="1:2">
      <c r="A128" s="41" t="s">
        <v>256</v>
      </c>
      <c r="B128" s="43" t="s">
        <v>257</v>
      </c>
    </row>
    <row r="129" spans="1:2">
      <c r="A129" s="41" t="s">
        <v>258</v>
      </c>
      <c r="B129" s="43" t="s">
        <v>259</v>
      </c>
    </row>
    <row r="130" spans="1:2">
      <c r="A130" s="41" t="s">
        <v>260</v>
      </c>
      <c r="B130" s="43" t="s">
        <v>261</v>
      </c>
    </row>
    <row r="131" spans="1:2">
      <c r="A131" s="41" t="s">
        <v>262</v>
      </c>
      <c r="B131" s="43" t="s">
        <v>263</v>
      </c>
    </row>
    <row r="132" spans="1:2">
      <c r="A132" s="41" t="s">
        <v>264</v>
      </c>
      <c r="B132" s="43" t="s">
        <v>265</v>
      </c>
    </row>
    <row r="133" spans="1:2">
      <c r="A133" s="41" t="s">
        <v>266</v>
      </c>
      <c r="B133" s="43" t="s">
        <v>267</v>
      </c>
    </row>
    <row r="134" spans="1:2">
      <c r="A134" s="41" t="s">
        <v>268</v>
      </c>
      <c r="B134" s="43" t="s">
        <v>269</v>
      </c>
    </row>
    <row r="135" spans="1:2">
      <c r="A135" s="41" t="s">
        <v>270</v>
      </c>
      <c r="B135" s="43" t="s">
        <v>271</v>
      </c>
    </row>
    <row r="136" spans="1:2">
      <c r="A136" s="41" t="s">
        <v>272</v>
      </c>
      <c r="B136" s="43" t="s">
        <v>273</v>
      </c>
    </row>
    <row r="137" spans="1:2">
      <c r="A137" s="41" t="s">
        <v>274</v>
      </c>
      <c r="B137" s="43" t="s">
        <v>275</v>
      </c>
    </row>
    <row r="138" spans="1:2">
      <c r="A138" s="41" t="s">
        <v>276</v>
      </c>
      <c r="B138" s="43" t="s">
        <v>277</v>
      </c>
    </row>
    <row r="139" spans="1:2">
      <c r="A139" s="41" t="s">
        <v>278</v>
      </c>
      <c r="B139" s="43" t="s">
        <v>279</v>
      </c>
    </row>
    <row r="140" spans="1:2">
      <c r="A140" s="41" t="s">
        <v>280</v>
      </c>
      <c r="B140" s="43" t="s">
        <v>281</v>
      </c>
    </row>
    <row r="141" spans="1:2">
      <c r="A141" s="41" t="s">
        <v>282</v>
      </c>
      <c r="B141" s="43" t="s">
        <v>283</v>
      </c>
    </row>
    <row r="142" spans="1:2">
      <c r="A142" s="41" t="s">
        <v>284</v>
      </c>
      <c r="B142" s="43" t="s">
        <v>285</v>
      </c>
    </row>
    <row r="143" spans="1:2">
      <c r="A143" s="41" t="s">
        <v>286</v>
      </c>
      <c r="B143" s="43" t="s">
        <v>287</v>
      </c>
    </row>
    <row r="144" spans="1:2">
      <c r="A144" s="41" t="s">
        <v>288</v>
      </c>
      <c r="B144" s="43" t="s">
        <v>289</v>
      </c>
    </row>
    <row r="145" spans="1:2">
      <c r="A145" s="41" t="s">
        <v>290</v>
      </c>
      <c r="B145" s="43" t="s">
        <v>291</v>
      </c>
    </row>
    <row r="146" spans="1:2">
      <c r="A146" s="41" t="s">
        <v>292</v>
      </c>
      <c r="B146" s="43" t="s">
        <v>293</v>
      </c>
    </row>
    <row r="147" spans="1:2">
      <c r="A147" s="41" t="s">
        <v>294</v>
      </c>
      <c r="B147" s="43" t="s">
        <v>295</v>
      </c>
    </row>
    <row r="148" spans="1:2">
      <c r="A148" s="41" t="s">
        <v>296</v>
      </c>
      <c r="B148" s="43" t="s">
        <v>297</v>
      </c>
    </row>
    <row r="149" spans="1:2">
      <c r="A149" s="41" t="s">
        <v>298</v>
      </c>
      <c r="B149" s="43" t="s">
        <v>299</v>
      </c>
    </row>
    <row r="150" spans="1:2">
      <c r="A150" s="41" t="s">
        <v>300</v>
      </c>
      <c r="B150" s="43" t="s">
        <v>301</v>
      </c>
    </row>
    <row r="151" spans="1:2">
      <c r="A151" s="41" t="s">
        <v>302</v>
      </c>
      <c r="B151" s="43" t="s">
        <v>303</v>
      </c>
    </row>
    <row r="152" spans="1:2">
      <c r="A152" s="41" t="s">
        <v>304</v>
      </c>
      <c r="B152" s="43" t="s">
        <v>305</v>
      </c>
    </row>
    <row r="153" spans="1:2">
      <c r="A153" s="41" t="s">
        <v>306</v>
      </c>
      <c r="B153" s="43" t="s">
        <v>307</v>
      </c>
    </row>
    <row r="154" spans="1:2">
      <c r="A154" s="41" t="s">
        <v>308</v>
      </c>
      <c r="B154" s="43" t="s">
        <v>309</v>
      </c>
    </row>
    <row r="155" spans="1:2">
      <c r="A155" s="41" t="s">
        <v>310</v>
      </c>
      <c r="B155" s="43" t="s">
        <v>311</v>
      </c>
    </row>
    <row r="156" spans="1:2">
      <c r="A156" s="41" t="s">
        <v>312</v>
      </c>
      <c r="B156" s="43" t="s">
        <v>313</v>
      </c>
    </row>
    <row r="157" spans="1:2">
      <c r="A157" s="41" t="s">
        <v>314</v>
      </c>
      <c r="B157" s="43" t="s">
        <v>315</v>
      </c>
    </row>
    <row r="158" spans="1:2">
      <c r="A158" s="41" t="s">
        <v>316</v>
      </c>
      <c r="B158" s="43" t="s">
        <v>317</v>
      </c>
    </row>
    <row r="159" spans="1:2">
      <c r="A159" s="41" t="s">
        <v>318</v>
      </c>
      <c r="B159" s="43" t="s">
        <v>319</v>
      </c>
    </row>
    <row r="160" spans="1:2">
      <c r="A160" s="41" t="s">
        <v>320</v>
      </c>
      <c r="B160" s="43" t="s">
        <v>321</v>
      </c>
    </row>
    <row r="161" spans="1:2">
      <c r="A161" s="41" t="s">
        <v>322</v>
      </c>
      <c r="B161" s="43" t="s">
        <v>323</v>
      </c>
    </row>
    <row r="162" spans="1:2">
      <c r="A162" s="41" t="s">
        <v>324</v>
      </c>
      <c r="B162" s="43" t="s">
        <v>325</v>
      </c>
    </row>
    <row r="163" spans="1:2">
      <c r="A163" s="41" t="s">
        <v>326</v>
      </c>
      <c r="B163" s="43" t="s">
        <v>327</v>
      </c>
    </row>
    <row r="164" spans="1:2">
      <c r="A164" s="41" t="s">
        <v>328</v>
      </c>
      <c r="B164" s="43" t="s">
        <v>329</v>
      </c>
    </row>
    <row r="165" spans="1:2">
      <c r="A165" s="41" t="s">
        <v>330</v>
      </c>
      <c r="B165" s="43" t="s">
        <v>331</v>
      </c>
    </row>
    <row r="166" spans="1:2">
      <c r="A166" s="41" t="s">
        <v>332</v>
      </c>
      <c r="B166" s="43" t="s">
        <v>333</v>
      </c>
    </row>
    <row r="167" spans="1:2">
      <c r="A167" s="41" t="s">
        <v>334</v>
      </c>
      <c r="B167" s="43" t="s">
        <v>335</v>
      </c>
    </row>
    <row r="168" spans="1:2">
      <c r="A168" s="41" t="s">
        <v>336</v>
      </c>
      <c r="B168" s="43" t="s">
        <v>337</v>
      </c>
    </row>
    <row r="169" spans="1:2">
      <c r="A169" s="41" t="s">
        <v>338</v>
      </c>
      <c r="B169" s="43" t="s">
        <v>339</v>
      </c>
    </row>
    <row r="170" spans="1:2">
      <c r="A170" s="41" t="s">
        <v>340</v>
      </c>
      <c r="B170" s="43" t="s">
        <v>341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06af98b1f7a5babff7628a29df1fa198">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fbfb81ebdaa58ed3ce9dd715736c3161"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ocumentType xmlns="f9695bc1-6109-4dcd-a27a-f8a0370b00e2">Progress report</DocumentType>
    <UploadedBy xmlns="b1528a4b-5ccb-40f7-a09e-43427183cd95">tony.kouemo@undp.org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TaxCatchAll xmlns="cb759e4c-f0d7-4feb-bda3-ed2800574e06" xsi:nil="true"/>
    <Status xmlns="b1528a4b-5ccb-40f7-a09e-43427183cd95">Finalized - Signature Redacted</Status>
    <lcf76f155ced4ddcb4097134ff3c332f xmlns="b1528a4b-5ccb-40f7-a09e-43427183cd95">
      <Terms xmlns="http://schemas.microsoft.com/office/infopath/2007/PartnerControls"/>
    </lcf76f155ced4ddcb4097134ff3c332f>
    <ProjectId xmlns="f9695bc1-6109-4dcd-a27a-f8a0370b00e2">MPTF_00006_01051</ProjectId>
    <FundCode xmlns="f9695bc1-6109-4dcd-a27a-f8a0370b00e2">MPTF_00006</FundCode>
    <Comments xmlns="f9695bc1-6109-4dcd-a27a-f8a0370b00e2">Rapport financier de progres juin 2026</Comments>
    <Active xmlns="f9695bc1-6109-4dcd-a27a-f8a0370b00e2">Yes</Active>
    <DocumentDate xmlns="b1528a4b-5ccb-40f7-a09e-43427183cd95">2026-06-15T07:00:00+00:00</DocumentDate>
    <Featured xmlns="b1528a4b-5ccb-40f7-a09e-43427183cd95">1</Featured>
    <FormTypeCode xmlns="b1528a4b-5ccb-40f7-a09e-43427183cd9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6EC0385-156A-4EC9-AD4D-B32A19444DD0}"/>
</file>

<file path=customXml/itemProps2.xml><?xml version="1.0" encoding="utf-8"?>
<ds:datastoreItem xmlns:ds="http://schemas.openxmlformats.org/officeDocument/2006/customXml" ds:itemID="{F079AD25-5447-46AF-964C-4F6026B823DE}">
  <ds:schemaRefs>
    <ds:schemaRef ds:uri="http://schemas.openxmlformats.org/package/2006/metadata/core-properties"/>
    <ds:schemaRef ds:uri="http://purl.org/dc/dcmityp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purl.org/dc/terms/"/>
    <ds:schemaRef ds:uri="3352a50b-fe51-4c0c-a9ac-ac90f8281031"/>
    <ds:schemaRef ds:uri="9dc44b34-9e2b-42ea-86f7-9ee7f71036fc"/>
    <ds:schemaRef ds:uri="http://www.w3.org/XML/1998/namespace"/>
  </ds:schemaRefs>
</ds:datastoreItem>
</file>

<file path=customXml/itemProps3.xml><?xml version="1.0" encoding="utf-8"?>
<ds:datastoreItem xmlns:ds="http://schemas.openxmlformats.org/officeDocument/2006/customXml" ds:itemID="{93BB9294-EB2C-43FD-A26A-3A95E225543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1) Tableau budgétaire 1</vt:lpstr>
      <vt:lpstr>Dropdowns</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 Rapport financier semestrielPBF juin 2026.xlsx</dc:title>
  <dc:creator>Jelena Zelenovic</dc:creator>
  <cp:lastModifiedBy>Tony Kouemo</cp:lastModifiedBy>
  <cp:lastPrinted>2017-12-11T22:51:21Z</cp:lastPrinted>
  <dcterms:created xsi:type="dcterms:W3CDTF">2017-11-15T21:17:43Z</dcterms:created>
  <dcterms:modified xsi:type="dcterms:W3CDTF">2026-06-15T17:16:14Z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y fmtid="{D5CDD505-2E9C-101B-9397-08002B2CF9AE}" pid="3" name="Order">
    <vt:r8>2244800</vt:r8>
  </property>
</Properties>
</file>