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undp-my.sharepoint.com/personal/remadji_banyanan_undp_org/Documents/Bureau/"/>
    </mc:Choice>
  </mc:AlternateContent>
  <xr:revisionPtr revIDLastSave="55" documentId="8_{F4071A45-0D0F-490C-AF28-A163DBA92D81}" xr6:coauthVersionLast="47" xr6:coauthVersionMax="47" xr10:uidLastSave="{271B725C-3701-48FF-AA5C-8560F1526B9F}"/>
  <bookViews>
    <workbookView xWindow="-120" yWindow="-120" windowWidth="20730" windowHeight="11160" activeTab="1" xr2:uid="{00000000-000D-0000-FFFF-FFFF00000000}"/>
  </bookViews>
  <sheets>
    <sheet name="Instructions" sheetId="9" r:id="rId1"/>
    <sheet name="Rapport Finances 2026" sheetId="10" r:id="rId2"/>
    <sheet name="2) Tableau budgétaire 2" sheetId="5" r:id="rId3"/>
    <sheet name="3) Notes d'explication" sheetId="3" r:id="rId4"/>
    <sheet name="4) Pour utilisation par PBSO" sheetId="6" r:id="rId5"/>
    <sheet name="5) Pour utilisation par MPTFO" sheetId="4" r:id="rId6"/>
    <sheet name="Dropdowns" sheetId="8" state="hidden" r:id="rId7"/>
    <sheet name="Sheet2" sheetId="7" state="hidden"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77" i="10" l="1"/>
  <c r="I176" i="10"/>
  <c r="I68" i="10"/>
  <c r="I175" i="10"/>
  <c r="I8" i="10"/>
  <c r="I31" i="10"/>
  <c r="I32" i="10"/>
  <c r="I50" i="10"/>
  <c r="D204" i="10"/>
  <c r="H199" i="10"/>
  <c r="F195" i="10"/>
  <c r="E195" i="10"/>
  <c r="D195" i="10"/>
  <c r="F188" i="10"/>
  <c r="E188" i="10"/>
  <c r="D188" i="10"/>
  <c r="H179" i="10"/>
  <c r="F179" i="10"/>
  <c r="E179" i="10"/>
  <c r="D179" i="10"/>
  <c r="G178" i="10"/>
  <c r="G177" i="10"/>
  <c r="G176" i="10"/>
  <c r="G175" i="10"/>
  <c r="G179" i="10" s="1"/>
  <c r="I172" i="10"/>
  <c r="F172" i="10"/>
  <c r="E172" i="10"/>
  <c r="D172" i="10"/>
  <c r="G171" i="10"/>
  <c r="G170" i="10"/>
  <c r="G169" i="10"/>
  <c r="G168" i="10"/>
  <c r="G167" i="10"/>
  <c r="G166" i="10"/>
  <c r="G165" i="10"/>
  <c r="G164" i="10"/>
  <c r="G172" i="10" s="1"/>
  <c r="I162" i="10"/>
  <c r="F162" i="10"/>
  <c r="E162" i="10"/>
  <c r="D162" i="10"/>
  <c r="G161" i="10"/>
  <c r="G160" i="10"/>
  <c r="G159" i="10"/>
  <c r="G158" i="10"/>
  <c r="G157" i="10"/>
  <c r="G156" i="10"/>
  <c r="G155" i="10"/>
  <c r="G154" i="10"/>
  <c r="H162" i="10" s="1"/>
  <c r="I152" i="10"/>
  <c r="F152" i="10"/>
  <c r="E152" i="10"/>
  <c r="D152" i="10"/>
  <c r="G151" i="10"/>
  <c r="G150" i="10"/>
  <c r="G149" i="10"/>
  <c r="G148" i="10"/>
  <c r="H152" i="10" s="1"/>
  <c r="G147" i="10"/>
  <c r="G146" i="10"/>
  <c r="G152" i="10" s="1"/>
  <c r="G145" i="10"/>
  <c r="G144" i="10"/>
  <c r="I142" i="10"/>
  <c r="F142" i="10"/>
  <c r="E142" i="10"/>
  <c r="D142" i="10"/>
  <c r="G141" i="10"/>
  <c r="G140" i="10"/>
  <c r="G139" i="10"/>
  <c r="G138" i="10"/>
  <c r="G137" i="10"/>
  <c r="G142" i="10" s="1"/>
  <c r="G136" i="10"/>
  <c r="G135" i="10"/>
  <c r="G134" i="10"/>
  <c r="I130" i="10"/>
  <c r="F130" i="10"/>
  <c r="E130" i="10"/>
  <c r="D130" i="10"/>
  <c r="G129" i="10"/>
  <c r="G128" i="10"/>
  <c r="G127" i="10"/>
  <c r="G126" i="10"/>
  <c r="G125" i="10"/>
  <c r="G124" i="10"/>
  <c r="G123" i="10"/>
  <c r="G122" i="10"/>
  <c r="H130" i="10" s="1"/>
  <c r="I120" i="10"/>
  <c r="F120" i="10"/>
  <c r="E120" i="10"/>
  <c r="D120" i="10"/>
  <c r="G119" i="10"/>
  <c r="G118" i="10"/>
  <c r="G117" i="10"/>
  <c r="G116" i="10"/>
  <c r="G115" i="10"/>
  <c r="G114" i="10"/>
  <c r="G113" i="10"/>
  <c r="G112" i="10"/>
  <c r="H120" i="10" s="1"/>
  <c r="I110" i="10"/>
  <c r="F110" i="10"/>
  <c r="E110" i="10"/>
  <c r="D110" i="10"/>
  <c r="G109" i="10"/>
  <c r="G108" i="10"/>
  <c r="G107" i="10"/>
  <c r="G106" i="10"/>
  <c r="H110" i="10" s="1"/>
  <c r="G105" i="10"/>
  <c r="G104" i="10"/>
  <c r="G110" i="10" s="1"/>
  <c r="G103" i="10"/>
  <c r="G102" i="10"/>
  <c r="I100" i="10"/>
  <c r="F100" i="10"/>
  <c r="E100" i="10"/>
  <c r="D100" i="10"/>
  <c r="G99" i="10"/>
  <c r="G98" i="10"/>
  <c r="G97" i="10"/>
  <c r="G96" i="10"/>
  <c r="G95" i="10"/>
  <c r="G100" i="10" s="1"/>
  <c r="G94" i="10"/>
  <c r="G93" i="10"/>
  <c r="G92" i="10"/>
  <c r="I88" i="10"/>
  <c r="F88" i="10"/>
  <c r="E88" i="10"/>
  <c r="D88" i="10"/>
  <c r="G87" i="10"/>
  <c r="G86" i="10"/>
  <c r="G85" i="10"/>
  <c r="G84" i="10"/>
  <c r="G83" i="10"/>
  <c r="G82" i="10"/>
  <c r="G81" i="10"/>
  <c r="G80" i="10"/>
  <c r="H88" i="10" s="1"/>
  <c r="I78" i="10"/>
  <c r="F78" i="10"/>
  <c r="E78" i="10"/>
  <c r="D78" i="10"/>
  <c r="G77" i="10"/>
  <c r="G76" i="10"/>
  <c r="G75" i="10"/>
  <c r="G74" i="10"/>
  <c r="G73" i="10"/>
  <c r="G72" i="10"/>
  <c r="G71" i="10"/>
  <c r="G70" i="10"/>
  <c r="H78" i="10" s="1"/>
  <c r="F68" i="10"/>
  <c r="E68" i="10"/>
  <c r="D68" i="10"/>
  <c r="G67" i="10"/>
  <c r="G66" i="10"/>
  <c r="I65" i="10"/>
  <c r="G65" i="10"/>
  <c r="I64" i="10"/>
  <c r="G64" i="10"/>
  <c r="I63" i="10"/>
  <c r="G63" i="10"/>
  <c r="I62" i="10"/>
  <c r="G62" i="10"/>
  <c r="I61" i="10"/>
  <c r="G61" i="10"/>
  <c r="H68" i="10" s="1"/>
  <c r="I60" i="10"/>
  <c r="G60" i="10"/>
  <c r="G68" i="10" s="1"/>
  <c r="F58" i="10"/>
  <c r="E58" i="10"/>
  <c r="D58" i="10"/>
  <c r="G57" i="10"/>
  <c r="G56" i="10"/>
  <c r="G55" i="10"/>
  <c r="I54" i="10"/>
  <c r="G54" i="10"/>
  <c r="I53" i="10"/>
  <c r="G53" i="10"/>
  <c r="I52" i="10"/>
  <c r="G52" i="10"/>
  <c r="J51" i="10"/>
  <c r="I51" i="10"/>
  <c r="G51" i="10"/>
  <c r="I58" i="10"/>
  <c r="G50" i="10"/>
  <c r="H58" i="10" s="1"/>
  <c r="I46" i="10"/>
  <c r="F46" i="10"/>
  <c r="E46" i="10"/>
  <c r="D46" i="10"/>
  <c r="G45" i="10"/>
  <c r="G44" i="10"/>
  <c r="G43" i="10"/>
  <c r="G42" i="10"/>
  <c r="G41" i="10"/>
  <c r="H46" i="10" s="1"/>
  <c r="G40" i="10"/>
  <c r="G39" i="10"/>
  <c r="G38" i="10"/>
  <c r="H36" i="10"/>
  <c r="F36" i="10"/>
  <c r="E36" i="10"/>
  <c r="D36" i="10"/>
  <c r="G35" i="10"/>
  <c r="G34" i="10"/>
  <c r="J33" i="10"/>
  <c r="I33" i="10"/>
  <c r="G33" i="10"/>
  <c r="J32" i="10"/>
  <c r="G32" i="10"/>
  <c r="G31" i="10"/>
  <c r="J31" i="10" s="1"/>
  <c r="I30" i="10"/>
  <c r="G30" i="10"/>
  <c r="G36" i="10" s="1"/>
  <c r="I29" i="10"/>
  <c r="G29" i="10"/>
  <c r="I28" i="10"/>
  <c r="G28" i="10"/>
  <c r="H26" i="10"/>
  <c r="G26" i="10"/>
  <c r="F26" i="10"/>
  <c r="F189" i="10" s="1"/>
  <c r="E26" i="10"/>
  <c r="D26" i="10"/>
  <c r="G25" i="10"/>
  <c r="G24" i="10"/>
  <c r="G23" i="10"/>
  <c r="J22" i="10"/>
  <c r="I22" i="10"/>
  <c r="G22" i="10"/>
  <c r="I21" i="10"/>
  <c r="G21" i="10"/>
  <c r="I20" i="10"/>
  <c r="G20" i="10"/>
  <c r="I19" i="10"/>
  <c r="G19" i="10"/>
  <c r="I18" i="10"/>
  <c r="I26" i="10" s="1"/>
  <c r="G18" i="10"/>
  <c r="F16" i="10"/>
  <c r="E16" i="10"/>
  <c r="E189" i="10" s="1"/>
  <c r="D16" i="10"/>
  <c r="D189" i="10" s="1"/>
  <c r="G15" i="10"/>
  <c r="G14" i="10"/>
  <c r="G13" i="10"/>
  <c r="G12" i="10"/>
  <c r="G11" i="10"/>
  <c r="I10" i="10"/>
  <c r="G10" i="10"/>
  <c r="H16" i="10" s="1"/>
  <c r="J9" i="10"/>
  <c r="I9" i="10"/>
  <c r="I16" i="10" s="1"/>
  <c r="G9" i="10"/>
  <c r="J8" i="10"/>
  <c r="G8" i="10"/>
  <c r="G16" i="10" s="1"/>
  <c r="I179" i="10" l="1"/>
  <c r="I36" i="10"/>
  <c r="D190" i="10"/>
  <c r="G189" i="10"/>
  <c r="D191" i="10"/>
  <c r="E190" i="10"/>
  <c r="E191" i="10" s="1"/>
  <c r="F190" i="10"/>
  <c r="F191" i="10" s="1"/>
  <c r="H100" i="10"/>
  <c r="H142" i="10"/>
  <c r="D201" i="10" s="1"/>
  <c r="J50" i="10"/>
  <c r="G58" i="10"/>
  <c r="G88" i="10"/>
  <c r="G130" i="10"/>
  <c r="J10" i="10"/>
  <c r="H172" i="10"/>
  <c r="G78" i="10"/>
  <c r="G120" i="10"/>
  <c r="G162" i="10"/>
  <c r="G46" i="10"/>
  <c r="D19" i="4"/>
  <c r="E19" i="4"/>
  <c r="C19" i="4"/>
  <c r="D6" i="4"/>
  <c r="E6" i="4"/>
  <c r="C6" i="4"/>
  <c r="E197" i="5"/>
  <c r="F197" i="5"/>
  <c r="D197" i="5"/>
  <c r="E4" i="5"/>
  <c r="F4" i="5"/>
  <c r="D4" i="5"/>
  <c r="G22" i="4"/>
  <c r="G21" i="4"/>
  <c r="G20" i="4"/>
  <c r="F203" i="5"/>
  <c r="E12" i="4"/>
  <c r="D198" i="5"/>
  <c r="E204" i="5"/>
  <c r="F204" i="5"/>
  <c r="E203" i="5"/>
  <c r="E202" i="5"/>
  <c r="F202" i="5"/>
  <c r="E201" i="5"/>
  <c r="F201" i="5"/>
  <c r="E200" i="5"/>
  <c r="F200" i="5"/>
  <c r="E199" i="5"/>
  <c r="F199" i="5"/>
  <c r="D200" i="5"/>
  <c r="D201" i="5"/>
  <c r="D202" i="5"/>
  <c r="D203" i="5"/>
  <c r="D204" i="5"/>
  <c r="D199" i="5"/>
  <c r="E198" i="5"/>
  <c r="F198" i="5"/>
  <c r="D205" i="5"/>
  <c r="D206" i="5"/>
  <c r="D207" i="5"/>
  <c r="F194" i="5"/>
  <c r="E194" i="5"/>
  <c r="D194" i="5"/>
  <c r="G193" i="5"/>
  <c r="G192" i="5"/>
  <c r="G191" i="5"/>
  <c r="G190" i="5"/>
  <c r="G189" i="5"/>
  <c r="G188" i="5"/>
  <c r="G187" i="5"/>
  <c r="E186" i="5"/>
  <c r="F186" i="5"/>
  <c r="D186" i="5"/>
  <c r="G186" i="5" s="1"/>
  <c r="G194" i="5"/>
  <c r="D13" i="4"/>
  <c r="E13" i="4"/>
  <c r="D11" i="4"/>
  <c r="E11" i="4"/>
  <c r="D10" i="4"/>
  <c r="E10" i="4"/>
  <c r="D9" i="4"/>
  <c r="E9" i="4"/>
  <c r="D8" i="4"/>
  <c r="E8" i="4"/>
  <c r="C13" i="4"/>
  <c r="C9" i="4"/>
  <c r="C10" i="4"/>
  <c r="C11" i="4"/>
  <c r="C12" i="4"/>
  <c r="C8" i="4"/>
  <c r="D7" i="4"/>
  <c r="E7" i="4"/>
  <c r="C7" i="4"/>
  <c r="G154" i="5"/>
  <c r="G155" i="5"/>
  <c r="G156" i="5"/>
  <c r="G157" i="5"/>
  <c r="G158" i="5"/>
  <c r="G159" i="5"/>
  <c r="G160" i="5"/>
  <c r="D161" i="5"/>
  <c r="E161" i="5"/>
  <c r="F161" i="5"/>
  <c r="G165" i="5"/>
  <c r="G166" i="5"/>
  <c r="G167" i="5"/>
  <c r="G168" i="5"/>
  <c r="G169" i="5"/>
  <c r="G170" i="5"/>
  <c r="G171" i="5"/>
  <c r="D172" i="5"/>
  <c r="E172" i="5"/>
  <c r="F172" i="5"/>
  <c r="G176" i="5"/>
  <c r="G177" i="5"/>
  <c r="G178" i="5"/>
  <c r="G179" i="5"/>
  <c r="G180" i="5"/>
  <c r="G181" i="5"/>
  <c r="G182" i="5"/>
  <c r="D183" i="5"/>
  <c r="E183" i="5"/>
  <c r="F183" i="5"/>
  <c r="F150" i="5"/>
  <c r="E150" i="5"/>
  <c r="D150" i="5"/>
  <c r="G149" i="5"/>
  <c r="G148" i="5"/>
  <c r="G147" i="5"/>
  <c r="G146" i="5"/>
  <c r="G145" i="5"/>
  <c r="G144" i="5"/>
  <c r="G143" i="5"/>
  <c r="G109" i="5"/>
  <c r="G110" i="5"/>
  <c r="G111" i="5"/>
  <c r="G112" i="5"/>
  <c r="G113" i="5"/>
  <c r="G114" i="5"/>
  <c r="G115" i="5"/>
  <c r="D116" i="5"/>
  <c r="E116" i="5"/>
  <c r="F116" i="5"/>
  <c r="G120" i="5"/>
  <c r="G121" i="5"/>
  <c r="G122" i="5"/>
  <c r="G123" i="5"/>
  <c r="G124" i="5"/>
  <c r="G125" i="5"/>
  <c r="G126" i="5"/>
  <c r="D127" i="5"/>
  <c r="E127" i="5"/>
  <c r="F127" i="5"/>
  <c r="G131" i="5"/>
  <c r="G132" i="5"/>
  <c r="G133" i="5"/>
  <c r="G134" i="5"/>
  <c r="G135" i="5"/>
  <c r="G136" i="5"/>
  <c r="G137" i="5"/>
  <c r="D138" i="5"/>
  <c r="E138" i="5"/>
  <c r="F138" i="5"/>
  <c r="F105" i="5"/>
  <c r="E105" i="5"/>
  <c r="D105" i="5"/>
  <c r="G104" i="5"/>
  <c r="G103" i="5"/>
  <c r="G102" i="5"/>
  <c r="G101" i="5"/>
  <c r="G100" i="5"/>
  <c r="G99" i="5"/>
  <c r="G98" i="5"/>
  <c r="G64" i="5"/>
  <c r="G65" i="5"/>
  <c r="G66" i="5"/>
  <c r="G67" i="5"/>
  <c r="G68" i="5"/>
  <c r="G69" i="5"/>
  <c r="G70" i="5"/>
  <c r="D71" i="5"/>
  <c r="E71" i="5"/>
  <c r="F71" i="5"/>
  <c r="G75" i="5"/>
  <c r="G76" i="5"/>
  <c r="G77" i="5"/>
  <c r="G78" i="5"/>
  <c r="G79" i="5"/>
  <c r="G80" i="5"/>
  <c r="G81" i="5"/>
  <c r="D82" i="5"/>
  <c r="E82" i="5"/>
  <c r="F82" i="5"/>
  <c r="G86" i="5"/>
  <c r="G87" i="5"/>
  <c r="G88" i="5"/>
  <c r="G89" i="5"/>
  <c r="G90" i="5"/>
  <c r="G91" i="5"/>
  <c r="G92" i="5"/>
  <c r="D93" i="5"/>
  <c r="E93" i="5"/>
  <c r="F93" i="5"/>
  <c r="G53" i="5"/>
  <c r="G54" i="5"/>
  <c r="G55" i="5"/>
  <c r="G56" i="5"/>
  <c r="G57" i="5"/>
  <c r="G58" i="5"/>
  <c r="G59" i="5"/>
  <c r="D60" i="5"/>
  <c r="E60" i="5"/>
  <c r="F60" i="5"/>
  <c r="G19" i="5"/>
  <c r="G20" i="5"/>
  <c r="G21" i="5"/>
  <c r="G22" i="5"/>
  <c r="G23" i="5"/>
  <c r="G24" i="5"/>
  <c r="G25" i="5"/>
  <c r="D26" i="5"/>
  <c r="E26" i="5"/>
  <c r="F26" i="5"/>
  <c r="G30" i="5"/>
  <c r="G31" i="5"/>
  <c r="G32" i="5"/>
  <c r="G33" i="5"/>
  <c r="G34" i="5"/>
  <c r="G35" i="5"/>
  <c r="G36" i="5"/>
  <c r="D37" i="5"/>
  <c r="E37" i="5"/>
  <c r="F37" i="5"/>
  <c r="G41" i="5"/>
  <c r="G42" i="5"/>
  <c r="G43" i="5"/>
  <c r="G44" i="5"/>
  <c r="G45" i="5"/>
  <c r="G46" i="5"/>
  <c r="G47" i="5"/>
  <c r="D48" i="5"/>
  <c r="E48" i="5"/>
  <c r="F48" i="5"/>
  <c r="E15" i="5"/>
  <c r="F15" i="5"/>
  <c r="G8" i="5"/>
  <c r="G9" i="5"/>
  <c r="G10" i="5"/>
  <c r="G11" i="5"/>
  <c r="G12" i="5"/>
  <c r="G13" i="5"/>
  <c r="G14" i="5"/>
  <c r="D15" i="5"/>
  <c r="G127" i="5"/>
  <c r="G203" i="5"/>
  <c r="G172" i="5"/>
  <c r="G198" i="5"/>
  <c r="D12" i="4"/>
  <c r="F12" i="4"/>
  <c r="G201" i="5"/>
  <c r="G199" i="5"/>
  <c r="F9" i="4"/>
  <c r="C14" i="4"/>
  <c r="C15" i="4"/>
  <c r="C16" i="4"/>
  <c r="F13" i="4"/>
  <c r="F7" i="4"/>
  <c r="F10" i="4"/>
  <c r="F11" i="4"/>
  <c r="E14" i="4"/>
  <c r="F8" i="4"/>
  <c r="G204" i="5"/>
  <c r="G202" i="5"/>
  <c r="G200" i="5"/>
  <c r="F205" i="5"/>
  <c r="E205" i="5"/>
  <c r="G116" i="5"/>
  <c r="G150" i="5"/>
  <c r="G161" i="5"/>
  <c r="G138" i="5"/>
  <c r="G183" i="5"/>
  <c r="G71" i="5"/>
  <c r="G105" i="5"/>
  <c r="G93" i="5"/>
  <c r="G82" i="5"/>
  <c r="G60" i="5"/>
  <c r="G37" i="5"/>
  <c r="G26" i="5"/>
  <c r="G48" i="5"/>
  <c r="G15" i="5"/>
  <c r="E175" i="5"/>
  <c r="F175" i="5"/>
  <c r="E164" i="5"/>
  <c r="F164" i="5"/>
  <c r="E153" i="5"/>
  <c r="F153" i="5"/>
  <c r="E142" i="5"/>
  <c r="F142" i="5"/>
  <c r="E130" i="5"/>
  <c r="F130" i="5"/>
  <c r="E119" i="5"/>
  <c r="F119" i="5"/>
  <c r="E108" i="5"/>
  <c r="F108" i="5"/>
  <c r="F97" i="5"/>
  <c r="E85" i="5"/>
  <c r="E74" i="5"/>
  <c r="F74" i="5"/>
  <c r="E63" i="5"/>
  <c r="F63" i="5"/>
  <c r="E52" i="5"/>
  <c r="F52" i="5"/>
  <c r="E40" i="5"/>
  <c r="F40" i="5"/>
  <c r="F29" i="5"/>
  <c r="E18" i="5"/>
  <c r="F18" i="5"/>
  <c r="D18" i="5"/>
  <c r="G18" i="5" s="1"/>
  <c r="E15" i="4"/>
  <c r="E16" i="4"/>
  <c r="E206" i="5"/>
  <c r="E207" i="5"/>
  <c r="F206" i="5"/>
  <c r="F207" i="5"/>
  <c r="E7" i="5"/>
  <c r="F7" i="5"/>
  <c r="D14" i="4"/>
  <c r="F14" i="4"/>
  <c r="E97" i="5"/>
  <c r="G205" i="5"/>
  <c r="F85" i="5"/>
  <c r="E29" i="5"/>
  <c r="F15" i="4"/>
  <c r="F16" i="4"/>
  <c r="D15" i="4"/>
  <c r="D16" i="4"/>
  <c r="G206" i="5"/>
  <c r="G207" i="5"/>
  <c r="D175" i="5"/>
  <c r="G175" i="5" s="1"/>
  <c r="D164" i="5"/>
  <c r="G164" i="5" s="1"/>
  <c r="D153" i="5"/>
  <c r="G153" i="5" s="1"/>
  <c r="D130" i="5"/>
  <c r="G130" i="5"/>
  <c r="D119" i="5"/>
  <c r="G119" i="5" s="1"/>
  <c r="D108" i="5"/>
  <c r="G108" i="5" s="1"/>
  <c r="D85" i="5"/>
  <c r="G85" i="5" s="1"/>
  <c r="D74" i="5"/>
  <c r="G74" i="5"/>
  <c r="D63" i="5"/>
  <c r="G63" i="5"/>
  <c r="D40" i="5"/>
  <c r="G40" i="5" s="1"/>
  <c r="D7" i="5"/>
  <c r="G7" i="5" s="1"/>
  <c r="D97" i="5"/>
  <c r="G97" i="5"/>
  <c r="C29" i="6"/>
  <c r="D35" i="6" s="1"/>
  <c r="D142" i="5"/>
  <c r="G142" i="5" s="1"/>
  <c r="C40" i="6"/>
  <c r="D46" i="6" s="1"/>
  <c r="D52" i="5"/>
  <c r="G52" i="5" s="1"/>
  <c r="C18" i="6"/>
  <c r="D24" i="6" s="1"/>
  <c r="D29" i="5"/>
  <c r="G29" i="5"/>
  <c r="C7" i="6"/>
  <c r="D11" i="6" s="1"/>
  <c r="D22" i="4"/>
  <c r="D21" i="4"/>
  <c r="E22" i="4"/>
  <c r="E23" i="4"/>
  <c r="E21" i="4"/>
  <c r="D45" i="6"/>
  <c r="D47" i="6"/>
  <c r="D23" i="4"/>
  <c r="E20" i="4"/>
  <c r="D20" i="4"/>
  <c r="C22" i="4"/>
  <c r="C20" i="4"/>
  <c r="F22" i="4"/>
  <c r="C23" i="4"/>
  <c r="F21" i="4"/>
  <c r="C21" i="4"/>
  <c r="F20" i="4"/>
  <c r="F23" i="4"/>
  <c r="I201" i="10" l="1"/>
  <c r="I202" i="10" s="1"/>
  <c r="D23" i="6"/>
  <c r="D36" i="6"/>
  <c r="D22" i="6"/>
  <c r="D34" i="6"/>
  <c r="D21" i="6"/>
  <c r="C19" i="6" s="1"/>
  <c r="D44" i="6"/>
  <c r="D33" i="6"/>
  <c r="D12" i="6"/>
  <c r="D32" i="6"/>
  <c r="C30" i="6" s="1"/>
  <c r="D25" i="6"/>
  <c r="D43" i="6"/>
  <c r="C41" i="6" s="1"/>
  <c r="D13" i="6"/>
  <c r="D10" i="6"/>
  <c r="C8" i="6" s="1"/>
  <c r="D14" i="6"/>
  <c r="F197" i="10"/>
  <c r="F198" i="10"/>
  <c r="F196" i="10"/>
  <c r="F199" i="10" s="1"/>
  <c r="E197" i="10"/>
  <c r="E198" i="10"/>
  <c r="E196" i="10"/>
  <c r="E199" i="10" s="1"/>
  <c r="D197" i="10"/>
  <c r="G197" i="10" s="1"/>
  <c r="D198" i="10"/>
  <c r="D196" i="10"/>
  <c r="G190" i="10"/>
  <c r="G191" i="10"/>
  <c r="D205" i="10" s="1"/>
  <c r="D202" i="10" l="1"/>
  <c r="G196" i="10"/>
  <c r="D199" i="10"/>
  <c r="G198" i="10"/>
  <c r="G199" i="10" l="1"/>
</calcChain>
</file>

<file path=xl/sharedStrings.xml><?xml version="1.0" encoding="utf-8"?>
<sst xmlns="http://schemas.openxmlformats.org/spreadsheetml/2006/main" count="837" uniqueCount="645">
  <si>
    <t>1. Staff and other personnel</t>
  </si>
  <si>
    <t>2. Supplies, Commodities, Materials</t>
  </si>
  <si>
    <t>3. Equipment, Vehicles, and Furniture (including Depreciation)</t>
  </si>
  <si>
    <t>4. Contractual services</t>
  </si>
  <si>
    <t>6. Transfers and Grants to Counterparts</t>
  </si>
  <si>
    <t>5. Travel</t>
  </si>
  <si>
    <t>Totals</t>
  </si>
  <si>
    <t>Performance-Based Tranche Breakdown</t>
  </si>
  <si>
    <t>First Tranche:</t>
  </si>
  <si>
    <t>Tranche %</t>
  </si>
  <si>
    <t>Second Tranche:</t>
  </si>
  <si>
    <t>Total</t>
  </si>
  <si>
    <t>For MPTFO Use</t>
  </si>
  <si>
    <t>7. General Operating and other Costs</t>
  </si>
  <si>
    <t xml:space="preserve">Total </t>
  </si>
  <si>
    <t>Outcome 1</t>
  </si>
  <si>
    <t>Outcome Budget</t>
  </si>
  <si>
    <t>Other peacebuilding objectives not related to specific SDG target</t>
  </si>
  <si>
    <t>Other</t>
  </si>
  <si>
    <t>1.1 By 2030, eradicate extreme poverty for all people everywhere, currently measured as people living on less than $1.25 a day</t>
  </si>
  <si>
    <t>1.1</t>
  </si>
  <si>
    <t>1.2 By 2030, reduce at least by half the proportion of men, women and children of all ages living in poverty in all its dimensions according to national definitions</t>
  </si>
  <si>
    <t>1.2</t>
  </si>
  <si>
    <t>1.3 Implement nationally appropriate social protection systems and measures for all, including floors, and by 2030 achieve substantial coverage of the poor and the vulnerable</t>
  </si>
  <si>
    <t>1.3</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</si>
  <si>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</si>
  <si>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1.4</t>
  </si>
  <si>
    <t>1.5 By 2030, build the resilience of the poor and those in vulnerable situations and reduce their exposure and vulnerability to climate-related extreme events and other economic, social and environmental shocks and disasters</t>
  </si>
  <si>
    <t>1.5</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</si>
  <si>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</si>
  <si>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 xml:space="preserve">1.a </t>
  </si>
  <si>
    <t>1.b Create sound policy frameworks at the national, regional and international levels, based on pro-poor and gender-sensitive development strategies, to support accelerated investment in poverty eradication actions</t>
  </si>
  <si>
    <t>1.b</t>
  </si>
  <si>
    <t>2.1 By 2030, end hunger and ensure access by all people, in particular the poor and people in vulnerable situations, including infants, to safe, nutritious and sufficient food all year round</t>
  </si>
  <si>
    <t>2.1</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</si>
  <si>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</si>
  <si>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2.2</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</si>
  <si>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</si>
  <si>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2.3</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</si>
  <si>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</si>
  <si>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</si>
  <si>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</si>
  <si>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2.5</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</si>
  <si>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</si>
  <si>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2.a</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</si>
  <si>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</si>
  <si>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2.b</t>
  </si>
  <si>
    <t>2.c Adopt measures to ensure the proper functioning of food commodity markets and their derivatives and facilitate timely access to market information, including on food reserves, in order to help limit extreme food price volatility</t>
  </si>
  <si>
    <t>2.c</t>
  </si>
  <si>
    <t>3.1 By 2030, reduce the global maternal mortality ratio to less than 70 per 100,000 live births</t>
  </si>
  <si>
    <t>3.1</t>
  </si>
  <si>
    <t>3.2 By 2030, end preventable deaths of newborns and children under 5 years of age, with all countries aiming to reduce neonatal mortality to at least as low as 12 per 1,000 live births and under-5 mortality to at least as low as 25 per 1,000 live births</t>
  </si>
  <si>
    <t>3.2</t>
  </si>
  <si>
    <t>3.3 By 2030, end the epidemics of AIDS, tuberculosis, malaria and neglected tropical diseases and combat hepatitis, water-borne diseases and other communicable diseases</t>
  </si>
  <si>
    <t>3.3</t>
  </si>
  <si>
    <t>3.4  By 2030, reduce by one third premature mortality from non-communicable diseases through prevention and treatment and promote mental health and well-being</t>
  </si>
  <si>
    <t>3.4</t>
  </si>
  <si>
    <t>3.5 Strengthen the prevention and treatment of substance abuse, including narcotic drug abuse and harmful use of alcohol</t>
  </si>
  <si>
    <t>3.5</t>
  </si>
  <si>
    <t>3.6 By 2020, halve the number of global deaths and injuries from road traffic accidents</t>
  </si>
  <si>
    <t>3.6</t>
  </si>
  <si>
    <t>3.7 By 2030, ensure universal access to sexual and reproductive health-care services, including for family planning, information and education, and the integration of reproductive health into national strategies and programmes</t>
  </si>
  <si>
    <t>3.7</t>
  </si>
  <si>
    <t>3.8 Achieve universal health coverage, including financial risk protection, access to quality essential health-care services and access to safe, effective, quality and affordable essential medicines and vaccines for all</t>
  </si>
  <si>
    <t>3.8</t>
  </si>
  <si>
    <t>3.9 By 2030, substantially reduce the number of deaths and illnesses from hazardous chemicals and air, water and soil pollution and contamination</t>
  </si>
  <si>
    <t>3.9</t>
  </si>
  <si>
    <t>3.a Strengthen the implementation of the World Health Organization Framework Convention on Tobacco Control in all countries, as appropriate</t>
  </si>
  <si>
    <t>3.a</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</si>
  <si>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</si>
  <si>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t>
  </si>
  <si>
    <t>3.c Substantially increase health financing and the recruitment, development, training and retention of the health workforce in developing countries, especially in least developed countries and small island developing States</t>
  </si>
  <si>
    <t>3.c</t>
  </si>
  <si>
    <t>3.d Strengthen the capacity of all countries, in particular developing countries, for early warning, risk reduction and management of national and global health risks</t>
  </si>
  <si>
    <t>3.d</t>
  </si>
  <si>
    <t>4.1 By 2030, ensure that all girls and boys complete free, equitable and quality primary and secondary education leading to relevant and effective learning outcomes</t>
  </si>
  <si>
    <t>4.1</t>
  </si>
  <si>
    <t>4.2 By 2030, ensure that all girls and boys have access to quality early childhood development, care and pre-primary education so that they are ready for primary education</t>
  </si>
  <si>
    <t>4.2</t>
  </si>
  <si>
    <t>4.3 By 2030, ensure equal access for all women and men to affordable and quality technical, vocational and tertiary education, including university</t>
  </si>
  <si>
    <t>4.3</t>
  </si>
  <si>
    <t>4.4 By 2030, substantially increase the number of youth and adults who have relevant skills, including technical and vocational skills, for employment, decent jobs and entrepreneurship</t>
  </si>
  <si>
    <t>4.4</t>
  </si>
  <si>
    <t>4.5 By 2030, eliminate gender disparities in education and ensure equal access to all levels of education and vocational training for the vulnerable, including persons with disabilities, indigenous peoples and children in vulnerable situations</t>
  </si>
  <si>
    <t>4.5</t>
  </si>
  <si>
    <t>4.6 By 2030, ensure that all youth and a substantial proportion of adults, both men and women, achieve literacy and numeracy</t>
  </si>
  <si>
    <t>4.6</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</si>
  <si>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</si>
  <si>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4.7</t>
  </si>
  <si>
    <t>4.a Build and upgrade education facilities that are child, disability and gender sensitive and provide safe, non-violent, inclusive and effective learning environments for all</t>
  </si>
  <si>
    <t>4.a</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</si>
  <si>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</si>
  <si>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4.b</t>
  </si>
  <si>
    <t>4.c By 2030, substantially increase the supply of qualified teachers, including through international cooperation for teacher training in developing countries, especially least developed countries and small island developing States</t>
  </si>
  <si>
    <t>4.c</t>
  </si>
  <si>
    <t>5.1 End all forms of discrimination against all women and girls everywhere</t>
  </si>
  <si>
    <t>5.1</t>
  </si>
  <si>
    <t>5.2 Eliminate all forms of violence against all women and girls in the public and private spheres, including trafficking and sexual and other types of exploitation</t>
  </si>
  <si>
    <t>5.2</t>
  </si>
  <si>
    <t>5.3 Eliminate all harmful practices, such as child, early and forced marriage and female genital mutilation</t>
  </si>
  <si>
    <t>5.3</t>
  </si>
  <si>
    <t>5.4 Recognize and value unpaid care and domestic work through the provision of public services, infrastructure and social protection policies and the promotion of shared responsibility within the household and the family as nationally appropriate</t>
  </si>
  <si>
    <t>5.4</t>
  </si>
  <si>
    <t>5.5 Ensure women’s full and effective participation and equal opportunities for leadership at all levels of decision-making in political, economic and public life</t>
  </si>
  <si>
    <t>5.5</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</si>
  <si>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</si>
  <si>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5.6</t>
  </si>
  <si>
    <t>5.a Undertake reforms to give women equal rights to economic resources, as well as access to ownership and control over land and other forms of property, financial services, inheritance and natural resources, in accordance with national laws</t>
  </si>
  <si>
    <t>5.a</t>
  </si>
  <si>
    <t>5.b Enhance the use of enabling technology, in particular information and communications technology, to promote the empowerment of women</t>
  </si>
  <si>
    <t>5.b</t>
  </si>
  <si>
    <t>5.c Adopt and strengthen sound policies and enforceable legislation for the promotion of gender equality and the empowerment of all women and girls at all levels</t>
  </si>
  <si>
    <t>5.c</t>
  </si>
  <si>
    <t>6.1 By 2030, achieve universal and equitable access to safe and affordable drinking water for all</t>
  </si>
  <si>
    <t>6.1</t>
  </si>
  <si>
    <t>6.2 By 2030, achieve access to adequate and equitable sanitation and hygiene for all and end open defecation, paying special attention to the needs of women and girls and those in vulnerable situations</t>
  </si>
  <si>
    <t>6.2</t>
  </si>
  <si>
    <t>6.3 By 2030, improve water quality by reducing pollution, eliminating dumping and minimizing release of hazardous chemicals and materials, halving the proportion of untreated wastewater and substantially increasing recycling and safe reuse globally</t>
  </si>
  <si>
    <t>6.3</t>
  </si>
  <si>
    <t>6.4 By 2030, substantially increase water-use efficiency across all sectors and ensure sustainable withdrawals and supply of freshwater to address water scarcity and substantially reduce the number of people suffering from water scarcity</t>
  </si>
  <si>
    <t>6.4</t>
  </si>
  <si>
    <t>6.5 By 2030, implement integrated water resources management at all levels, including through transboundary cooperation as appropriate</t>
  </si>
  <si>
    <t>6.5</t>
  </si>
  <si>
    <t>6.6 By 2020, protect and restore water-related ecosystems, including mountains, forests, wetlands, rivers, aquifers and lakes</t>
  </si>
  <si>
    <t>6.6</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</si>
  <si>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</si>
  <si>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6.a</t>
  </si>
  <si>
    <t>6.b Support and strengthen the participation of local communities in improving water and sanitation management</t>
  </si>
  <si>
    <t>6.b</t>
  </si>
  <si>
    <t>7.1 By 2030, ensure universal access to affordable, reliable and modern energy services</t>
  </si>
  <si>
    <t>7.1</t>
  </si>
  <si>
    <t>7.2 By 2030, increase substantially the share of renewable energy in the global energy mix</t>
  </si>
  <si>
    <t>7.2</t>
  </si>
  <si>
    <t>7.3 By 2030, double the global rate of improvement in energy efficiency</t>
  </si>
  <si>
    <t>7.3</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</si>
  <si>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</si>
  <si>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7.a</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</si>
  <si>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</si>
  <si>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7.b</t>
  </si>
  <si>
    <t>8.1 Sustain per capita economic growth in accordance with national circumstances and, in particular, at least 7 per cent gross domestic product growth per annum in the least developed countries</t>
  </si>
  <si>
    <t>8.1</t>
  </si>
  <si>
    <t>8.2 Achieve higher levels of economic productivity through diversification, technological upgrading and innovation, including through a focus on high-value added and labour-intensive sectors</t>
  </si>
  <si>
    <t>8.2</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</si>
  <si>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</si>
  <si>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</si>
  <si>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</si>
  <si>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t>
  </si>
  <si>
    <t>8.5 By 2030, achieve full and productive employment and decent work for all women and men, including for young people and persons with disabilities, and equal pay for work of equal value</t>
  </si>
  <si>
    <t>8.5</t>
  </si>
  <si>
    <t>8.6 By 2020, substantially reduce the proportion of youth not in employment, education or training</t>
  </si>
  <si>
    <t>8.6</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</si>
  <si>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</si>
  <si>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8.7</t>
  </si>
  <si>
    <t>8.8  Protect labour rights and promote safe and secure working environments for all workers, including migrant workers, in particular women migrants, and those in precarious employment</t>
  </si>
  <si>
    <t>8.8</t>
  </si>
  <si>
    <t>8.9 By 2030, devise and implement policies to promote sustainable tourism that creates jobs and promotes local culture and products</t>
  </si>
  <si>
    <t>8.9</t>
  </si>
  <si>
    <t>8.10 Strengthen the capacity of domestic financial institutions to encourage and expand access to banking, insurance and financial services for all</t>
  </si>
  <si>
    <t>8.10</t>
  </si>
  <si>
    <t>8.a Increase Aid for Trade support for developing countries, in particular least developed countries, including through the Enhanced Integrated Framework for Trade-related Technical Assistance to Least Developed Countries</t>
  </si>
  <si>
    <t>8.a</t>
  </si>
  <si>
    <t>8.b By 2020, develop and operationalize a global strategy for youth employment and implement the Global Jobs Pact of the International Labour Organization</t>
  </si>
  <si>
    <t>8.b</t>
  </si>
  <si>
    <t>9.1 Develop quality, reliable, sustainable and resilient infrastructure, including regional and trans-border infrastructure, to support economic development and human well-being, with a focus on affordable and equitable access for all</t>
  </si>
  <si>
    <t>9.1</t>
  </si>
  <si>
    <t>9.2 Promote inclusive and sustainable industrialization and, by 2030, significantly raise industry’s share of employment and gross domestic product, in line with national circumstances, and double its share in least developed countries</t>
  </si>
  <si>
    <t>9.2</t>
  </si>
  <si>
    <t>9.3 Increase the access of small-scale industrial and other enterprises, in particular in developing countries, to financial services, including affordable credit, and their integration into value chains and markets</t>
  </si>
  <si>
    <t>9.3</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</si>
  <si>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</si>
  <si>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9.4</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</si>
  <si>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</si>
  <si>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9.5</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</si>
  <si>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</si>
  <si>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9.a</t>
  </si>
  <si>
    <t>9.b Support domestic technology development, research and innovation in developing countries, including by ensuring a conducive policy environment for, inter alia, industrial diversification and value addition to commodities</t>
  </si>
  <si>
    <t>9.b</t>
  </si>
  <si>
    <t>9.c Significantly increase access to information and communications technology and strive to provide universal and affordable access to the Internet in least developed countries by 2020</t>
  </si>
  <si>
    <t>9.c</t>
  </si>
  <si>
    <t>10.1 By 2030, progressively achieve and sustain income growth of the bottom 40 per cent of the population at a rate higher than the national average</t>
  </si>
  <si>
    <t>10.1</t>
  </si>
  <si>
    <t>10.2 By 2030, empower and promote the social, economic and political inclusion of all, irrespective of age, sex, disability, race, ethnicity, origin, religion or economic or other status</t>
  </si>
  <si>
    <t>10.2</t>
  </si>
  <si>
    <t>10.3 Ensure equal opportunity and reduce inequalities of outcome, including by eliminating discriminatory laws, policies and practices and promoting appropriate legislation, policies and action in this regard</t>
  </si>
  <si>
    <t>10.3</t>
  </si>
  <si>
    <t>10.4 Adopt policies, especially fiscal, wage and social protection policies, and progressively achieve greater equality</t>
  </si>
  <si>
    <t>10.4</t>
  </si>
  <si>
    <t>10.5 Improve the regulation and monitoring of global financial markets and institutions and strengthen the implementation of such regulations</t>
  </si>
  <si>
    <t>10.5</t>
  </si>
  <si>
    <t>10.6 Ensure enhanced representation and voice for developing countries in decision-making in global international economic and financial institutions in order to deliver more effective, credible, accountable and legitimate institutions</t>
  </si>
  <si>
    <t>10.6</t>
  </si>
  <si>
    <t>10.7 Facilitate orderly, safe, regular and responsible migration and mobility of people, including through the implementation of planned and well-managed migration policies</t>
  </si>
  <si>
    <t>10.7</t>
  </si>
  <si>
    <t>10.a Implement the principle of special and differential treatment for developing countries, in particular least developed countries, in accordance with World Trade Organization agreements</t>
  </si>
  <si>
    <t>10.a</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</si>
  <si>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</si>
  <si>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t>
  </si>
  <si>
    <t>10.c By 2030, reduce to less than 3 per cent the transaction costs of migrant remittances and eliminate remittance corridors with costs higher than 5 per cent</t>
  </si>
  <si>
    <t>10.c</t>
  </si>
  <si>
    <t>11.1 By 2030, ensure access for all to adequate, safe and affordable housing and basic services and upgrade slums</t>
  </si>
  <si>
    <t>11.1</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</si>
  <si>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</si>
  <si>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11.2</t>
  </si>
  <si>
    <t>11.3 By 2030, enhance inclusive and sustainable urbanization and capacity for participatory, integrated and sustainable human settlement planning and management in all countries</t>
  </si>
  <si>
    <t>11.3</t>
  </si>
  <si>
    <t>11.4 Strengthen efforts to protect and safeguard the world’s cultural and natural heritage</t>
  </si>
  <si>
    <t>11.4</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</si>
  <si>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</si>
  <si>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11.5</t>
  </si>
  <si>
    <t>11.6 By 2030, reduce the adverse per capita environmental impact of cities, including by paying special attention to air quality and municipal and other waste management</t>
  </si>
  <si>
    <t>11.6</t>
  </si>
  <si>
    <t>11.7 By 2030, provide universal access to safe, inclusive and accessible, green and public spaces, in particular for women and children, older persons and persons with disabilities</t>
  </si>
  <si>
    <t>11.7</t>
  </si>
  <si>
    <t>11.a Support positive economic, social and environmental links between urban, peri-urban and rural areas by strengthening national and regional development planning</t>
  </si>
  <si>
    <t>11.a</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</si>
  <si>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</si>
  <si>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11.b</t>
  </si>
  <si>
    <t>11.c Support least developed countries, including through financial and technical assistance, in building sustainable and resilient buildings utilizing local materials</t>
  </si>
  <si>
    <t>11.c</t>
  </si>
  <si>
    <t>12.1 Implement the 10-Year Framework of Programmes on Sustainable Consumption and Production Patterns, all countries taking action, with developed countries taking the lead, taking into account the development and capabilities of developing countries</t>
  </si>
  <si>
    <t>12.1</t>
  </si>
  <si>
    <t>12.2 By 2030, achieve the sustainable management and efficient use of natural resources</t>
  </si>
  <si>
    <t>12.2</t>
  </si>
  <si>
    <t>12.3 By 2030, halve per capita global food waste at the retail and consumer levels and reduce food losses along production and supply chains, including post-harvest losses</t>
  </si>
  <si>
    <t>12.3</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</si>
  <si>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</si>
  <si>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t>
  </si>
  <si>
    <t>12.5 By 2030, substantially reduce waste generation through prevention, reduction, recycling and reuse</t>
  </si>
  <si>
    <t>12.5</t>
  </si>
  <si>
    <t>12.6 Encourage companies, especially large and transnational companies, to adopt sustainable practices and to integrate sustainability information into their reporting cycle</t>
  </si>
  <si>
    <t>12.6</t>
  </si>
  <si>
    <t>12.7 Promote public procurement practices that are sustainable, in accordance with national policies and priorities</t>
  </si>
  <si>
    <t>12.7</t>
  </si>
  <si>
    <t>12.8 By 2030, ensure that people everywhere have the relevant information and awareness for sustainable development and lifestyles in harmony with nature</t>
  </si>
  <si>
    <t>12.8</t>
  </si>
  <si>
    <t>12.a Support developing countries to strengthen their scientific and technological capacity to move towards more sustainable patterns of consumption and production</t>
  </si>
  <si>
    <t>12.a</t>
  </si>
  <si>
    <t>12.b Develop and implement tools to monitor sustainable development impacts for sustainable tourism that creates jobs and promotes local culture and products</t>
  </si>
  <si>
    <t>12.b</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</si>
  <si>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</si>
  <si>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t>
  </si>
  <si>
    <t>13.1 Strengthen resilience and adaptive capacity to climate-related hazards and natural disasters in all countries</t>
  </si>
  <si>
    <t>13.1</t>
  </si>
  <si>
    <t>13.2 Integrate climate change measures into national policies, strategies and planning</t>
  </si>
  <si>
    <t>13.2</t>
  </si>
  <si>
    <t>13.3 Improve education, awareness-raising and human and institutional capacity on climate change mitigation, adaptation, impact reduction and early warning</t>
  </si>
  <si>
    <t>13.3</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</si>
  <si>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</si>
  <si>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13.a</t>
  </si>
  <si>
    <t>13.b Promote mechanisms for raising capacity for effective climate change-related planning and management in least developed countries and small island developing States, including focusing on women, youth and local and marginalized communities</t>
  </si>
  <si>
    <t>13.b</t>
  </si>
  <si>
    <t>14.1 By 2025, prevent and significantly reduce marine pollution of all kinds, in particular from land-based activities, including marine debris and nutrient pollution</t>
  </si>
  <si>
    <t>14.1</t>
  </si>
  <si>
    <t>14.2 By 2020, sustainably manage and protect marine and coastal ecosystems to avoid significant adverse impacts, including by strengthening their resilience, and take action for their restoration in order to achieve healthy and productive oceans</t>
  </si>
  <si>
    <t>14.2</t>
  </si>
  <si>
    <t>14.3 Minimize and address the impacts of ocean acidification, including through enhanced scientific cooperation at all levels</t>
  </si>
  <si>
    <t>14.3</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</si>
  <si>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</si>
  <si>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t>
  </si>
  <si>
    <t>14.5 By 2020, conserve at least 10 per cent of coastal and marine areas, consistent with national and international law and based on the best available scientific information</t>
  </si>
  <si>
    <t>14.5</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</si>
  <si>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negotiation[c]</t>
  </si>
  <si>
    <t>14.6</t>
  </si>
  <si>
    <t>14.7 By 2030, increase the economic benefits to small island developing States and least developed countries from the sustainable use of marine resources, including through sustainable management of fisheries, aquaculture and tourism</t>
  </si>
  <si>
    <t>14.7</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</si>
  <si>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</si>
  <si>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t>
  </si>
  <si>
    <t>14.b Provide access for small-scale artisanal fishers to marine resources and markets</t>
  </si>
  <si>
    <t>14.b</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</si>
  <si>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</si>
  <si>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t>
  </si>
  <si>
    <t>15.1 By 2020, ensure the conservation, restoration and sustainable use of terrestrial and inland freshwater ecosystems and their services, in particular forests, wetlands, mountains and drylands, in line with obligations under international agreements</t>
  </si>
  <si>
    <t>15.1</t>
  </si>
  <si>
    <t>15.2 By 2020, promote the implementation of sustainable management of all types of forests, halt deforestation, restore degraded forests and substantially increase afforestation and reforestation globally</t>
  </si>
  <si>
    <t>15.2</t>
  </si>
  <si>
    <t>15.3 By 2030, combat desertification, restore degraded land and soil, including land affected by desertification, drought and floods, and strive to achieve a land degradation-neutral world</t>
  </si>
  <si>
    <t>15.3</t>
  </si>
  <si>
    <t>15.4 By 2030, ensure the conservation of mountain ecosystems, including their biodiversity, in order to enhance their capacity to provide benefits that are essential for sustainable development</t>
  </si>
  <si>
    <t>15.4</t>
  </si>
  <si>
    <t>15.5 Take urgent and significant action to reduce the degradation of natural habitats, halt the loss of biodiversity and, by 2020, protect and prevent the extinction of threatened species</t>
  </si>
  <si>
    <t>15.5</t>
  </si>
  <si>
    <t>15.6 Promote fair and equitable sharing of the benefits arising from the utilization of genetic resources and promote appropriate access to such resources, as internationally agreed</t>
  </si>
  <si>
    <t>15.6</t>
  </si>
  <si>
    <t>15.7 Take urgent action to end poaching and trafficking of protected species of flora and fauna and address both demand and supply of illegal wildlife products</t>
  </si>
  <si>
    <t>15.7</t>
  </si>
  <si>
    <t>15.8 By 2020, introduce measures to prevent the introduction and significantly reduce the impact of invasive alien species on land and water ecosystems and control or eradicate the priority species</t>
  </si>
  <si>
    <t>15.8</t>
  </si>
  <si>
    <t>15.9 By 2020, integrate ecosystem and biodiversity values into national and local planning, development processes, poverty reduction strategies and accounts</t>
  </si>
  <si>
    <t>15.9</t>
  </si>
  <si>
    <t>15.a Mobilize and significantly increase financial resources from all sources to conserve and sustainably use biodiversity and ecosystems</t>
  </si>
  <si>
    <t>15.a</t>
  </si>
  <si>
    <t>15.b Mobilize significant resources from all sources and at all levels to finance sustainable forest management and provide adequate incentives to developing countries to advance such management, including for conservation and reforestation</t>
  </si>
  <si>
    <t>15.b</t>
  </si>
  <si>
    <t>15.c Enhance global support for efforts to combat poaching and trafficking of protected species, including by increasing the capacity of local communities to pursue sustainable livelihood opportunities</t>
  </si>
  <si>
    <t>15.c</t>
  </si>
  <si>
    <t>16.1 Significantly reduce all forms of violence and related death rates everywhere</t>
  </si>
  <si>
    <t>16.1</t>
  </si>
  <si>
    <t>16.2 End abuse, exploitation, trafficking and all forms of violence against and torture of children</t>
  </si>
  <si>
    <t>16.2</t>
  </si>
  <si>
    <t>16.3 Promote the rule of law at the national and international levels and ensure equal access to justice for all</t>
  </si>
  <si>
    <t>16.3</t>
  </si>
  <si>
    <t>16.4 By 2030, significantly reduce illicit financial and arms flows, strengthen the recovery and return of stolen assets and combat all forms of organized crime</t>
  </si>
  <si>
    <t>16.4</t>
  </si>
  <si>
    <t>16.5 Substantially reduce corruption and bribery in all their forms</t>
  </si>
  <si>
    <t>16.5</t>
  </si>
  <si>
    <t>16.6 Develop effective, accountable and transparent institutions at all levels</t>
  </si>
  <si>
    <t>16.6</t>
  </si>
  <si>
    <t>16.7 Ensure responsive, inclusive, participatory and representative decision-making at all levels</t>
  </si>
  <si>
    <t>16.7</t>
  </si>
  <si>
    <t>16.8 Broaden and strengthen the participation of developing countries in the institutions of global governance</t>
  </si>
  <si>
    <t>16.8</t>
  </si>
  <si>
    <t>16.9 By 2030, provide legal identity for all, including birth registration</t>
  </si>
  <si>
    <t>16.9</t>
  </si>
  <si>
    <t>16.10 Ensure public access to information and protect fundamental freedoms, in accordance with national legislation and international agreements</t>
  </si>
  <si>
    <t>16.10</t>
  </si>
  <si>
    <t>16.a Strengthen relevant national institutions, including through international cooperation, for building capacity at all levels, in particular in developing countries, to prevent violence and combat terrorism and crime</t>
  </si>
  <si>
    <t>16.a</t>
  </si>
  <si>
    <t>16.b Promote and enforce non-discriminatory laws and policies for sustainable development</t>
  </si>
  <si>
    <t>16.b</t>
  </si>
  <si>
    <t>17.1 Strengthen domestic resource mobilization, including through international support to developing countries, to improve domestic capacity for tax and other revenue collection</t>
  </si>
  <si>
    <t>17.1</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</si>
  <si>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</si>
  <si>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17.2</t>
  </si>
  <si>
    <t>17.3 Mobilize additional financial resources for developing countries from multiple sources</t>
  </si>
  <si>
    <t>17.3</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</si>
  <si>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</si>
  <si>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t>
  </si>
  <si>
    <t>17.5 Adopt and implement investment promotion regimes for least developed countries</t>
  </si>
  <si>
    <t>17.5</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</si>
  <si>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</si>
  <si>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17.6</t>
  </si>
  <si>
    <t>17.7 Promote the development, transfer, dissemination and diffusion of environmentally sound technologies to developing countries on favourable terms, including on concessional and preferential terms, as mutually agreed</t>
  </si>
  <si>
    <t>17.7</t>
  </si>
  <si>
    <t>17.8 Fully operationalize the technology bank and science, technology and innovation capacity-building mechanism for least developed countries by 2017 and enhance the use of enabling technology, in particular information and communications technology</t>
  </si>
  <si>
    <t>17.8</t>
  </si>
  <si>
    <t>17.9 Enhance international support for implementing effective and targeted capacity-building in developing countries to support national plans to implement all the Sustainable Development Goals, including through North-South, South-South and triangular cooperation</t>
  </si>
  <si>
    <t>17.9</t>
  </si>
  <si>
    <t>17.10 Promote a universal, rules-based, open, non‑discriminatory and equitable multilateral trading system under the World Trade Organization, including through the conclusion of negotiations under its Doha Development Agenda</t>
  </si>
  <si>
    <t>17.10</t>
  </si>
  <si>
    <t>17.11 Significantly increase the exports of developing countries, in particular with a view to doubling the least developed countries’ share of global exports by 2020</t>
  </si>
  <si>
    <t>17.11</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</si>
  <si>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</si>
  <si>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17.12</t>
  </si>
  <si>
    <t>17.13 Enhance global macroeconomic stability, including through policy coordination and policy coherence</t>
  </si>
  <si>
    <t>17.13</t>
  </si>
  <si>
    <t>17.14 Enhance policy coherence for sustainable development</t>
  </si>
  <si>
    <t>17.14</t>
  </si>
  <si>
    <t>17.15 Respect each country’s policy space and leadership to establish and implement policies for poverty eradication and sustainable development</t>
  </si>
  <si>
    <t>17.15</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</si>
  <si>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</si>
  <si>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t>
  </si>
  <si>
    <t>17.17 Encourage and promote effective public, public-private and civil society partnerships, building on the experience and resourcing strategies of partnerships</t>
  </si>
  <si>
    <t>17.17</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</si>
  <si>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</si>
  <si>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t>
  </si>
  <si>
    <t>17.19 By 2030, build on existing initiatives to develop measurements of progress on sustainable development that complement gross domestic product, and support statistical capacity-building in developing countries</t>
  </si>
  <si>
    <t>17.19</t>
  </si>
  <si>
    <t>SDG</t>
  </si>
  <si>
    <t>SDG %</t>
  </si>
  <si>
    <t>Total Towards SDG</t>
  </si>
  <si>
    <t>Outcome 2</t>
  </si>
  <si>
    <t>Outcome 3</t>
  </si>
  <si>
    <t>Outcome 4</t>
  </si>
  <si>
    <t>Total Outcome Budget Towards SDGs</t>
  </si>
  <si>
    <t>TOTAL</t>
  </si>
  <si>
    <t>For PBSO Use</t>
  </si>
  <si>
    <t>Tableau 1 - Budget du projet PBF par résultat, produit et activité</t>
  </si>
  <si>
    <t>Nombre de resultat/ produit</t>
  </si>
  <si>
    <t xml:space="preserve">RESULTAT 1: </t>
  </si>
  <si>
    <t>Produit 1.1:</t>
  </si>
  <si>
    <t>Activite 1.1.4</t>
  </si>
  <si>
    <t>Activite 1.1.5</t>
  </si>
  <si>
    <t>Activite 1.1.6</t>
  </si>
  <si>
    <t>Activite 1.1.7</t>
  </si>
  <si>
    <t>Activite 1.1.8</t>
  </si>
  <si>
    <t>Produit 1.2:</t>
  </si>
  <si>
    <t>Activite 1.2.6</t>
  </si>
  <si>
    <t>Activite 1.2.7</t>
  </si>
  <si>
    <t>Activite 1.2.8</t>
  </si>
  <si>
    <t>Produit 1.3:</t>
  </si>
  <si>
    <t>Activite 1.3.7</t>
  </si>
  <si>
    <t>Activite 1.3.8</t>
  </si>
  <si>
    <t>Produit 1.4:</t>
  </si>
  <si>
    <t>Activite 1.4.1</t>
  </si>
  <si>
    <t>Activite 1.4.2</t>
  </si>
  <si>
    <t>Activite 1.4.3</t>
  </si>
  <si>
    <t>Activite 1.4.4</t>
  </si>
  <si>
    <t>Activite 1.4.5</t>
  </si>
  <si>
    <t>Activite 1.4.6</t>
  </si>
  <si>
    <t>Activite 1.4.7</t>
  </si>
  <si>
    <t>Activite 1.4.8</t>
  </si>
  <si>
    <t xml:space="preserve">RESULTAT 2: </t>
  </si>
  <si>
    <t>Produit 2.1</t>
  </si>
  <si>
    <t>Activite 2.1.6</t>
  </si>
  <si>
    <t>Activite 2.1.7</t>
  </si>
  <si>
    <t>Activite 2.1.8</t>
  </si>
  <si>
    <t>Produit 2.2</t>
  </si>
  <si>
    <t>Activite 2.2.7</t>
  </si>
  <si>
    <t>Activite 2.2.8</t>
  </si>
  <si>
    <t>Produit 2.3</t>
  </si>
  <si>
    <t>Activite 2.3.1</t>
  </si>
  <si>
    <t>Activite 2.3.2</t>
  </si>
  <si>
    <t>Activite 2.3.3</t>
  </si>
  <si>
    <t>Activite 2.3.4</t>
  </si>
  <si>
    <t>Activite 2.3.5</t>
  </si>
  <si>
    <t>Activite 2.3.6</t>
  </si>
  <si>
    <t>Activite 2.3.7</t>
  </si>
  <si>
    <t>Activite 2.3.8</t>
  </si>
  <si>
    <t>Produit 2.4</t>
  </si>
  <si>
    <t>Activite 2.4.1</t>
  </si>
  <si>
    <t>Activite 2.4.2</t>
  </si>
  <si>
    <t>Activite 2.4.3</t>
  </si>
  <si>
    <t>Activite 2.4.4</t>
  </si>
  <si>
    <t>Activite 2.4.5</t>
  </si>
  <si>
    <t>Activite 2.4.6</t>
  </si>
  <si>
    <t>Activite 2.4.7</t>
  </si>
  <si>
    <t>Activite 2.4.8</t>
  </si>
  <si>
    <t xml:space="preserve">RESULTAT 3: </t>
  </si>
  <si>
    <t>Produit 3.1</t>
  </si>
  <si>
    <t>Activite 3.1.1</t>
  </si>
  <si>
    <t>Activite 3.1.2</t>
  </si>
  <si>
    <t>Activite 3.1.3</t>
  </si>
  <si>
    <t>Activite 3.1.4</t>
  </si>
  <si>
    <t>Activite 3.1.5</t>
  </si>
  <si>
    <t>Activite 3.1.6</t>
  </si>
  <si>
    <t>Activite 3.1.7</t>
  </si>
  <si>
    <t>Activite 3.1.8</t>
  </si>
  <si>
    <t>Produit 3.2:</t>
  </si>
  <si>
    <t>Activite 3.2.1</t>
  </si>
  <si>
    <t>Activite 3.2.2</t>
  </si>
  <si>
    <t>Activite 3.2.3</t>
  </si>
  <si>
    <t>Activite 3.2.4</t>
  </si>
  <si>
    <t>Activite 3.2.5</t>
  </si>
  <si>
    <t>Activite 3.2.6</t>
  </si>
  <si>
    <t>Activite 3.2.7</t>
  </si>
  <si>
    <t>Activite 3.2.8</t>
  </si>
  <si>
    <t>Produit 3.3</t>
  </si>
  <si>
    <t>Activite 3.3.1</t>
  </si>
  <si>
    <t>Activite 3.3.2</t>
  </si>
  <si>
    <t>Activite 3.3.3</t>
  </si>
  <si>
    <t>Activite 3.3.4</t>
  </si>
  <si>
    <t>Activite 3.3.5</t>
  </si>
  <si>
    <t>Activite 3.3.6</t>
  </si>
  <si>
    <t>Activite 3.3.7</t>
  </si>
  <si>
    <t>Activite 3.3.8</t>
  </si>
  <si>
    <t>Produit 3.4</t>
  </si>
  <si>
    <t>Activite 3.4.1</t>
  </si>
  <si>
    <t>Activite 3.4.2</t>
  </si>
  <si>
    <t>Activite 3.4.3</t>
  </si>
  <si>
    <t>Activite 3.4.4</t>
  </si>
  <si>
    <t>Activite 3.4.5</t>
  </si>
  <si>
    <t>Activite 3.4.6</t>
  </si>
  <si>
    <t>Activite 3.4.7</t>
  </si>
  <si>
    <t>Activite 3.4.8</t>
  </si>
  <si>
    <t xml:space="preserve">RESULTAT 4: </t>
  </si>
  <si>
    <t>Produit 4.1</t>
  </si>
  <si>
    <t>Activite 4.1.1</t>
  </si>
  <si>
    <t>Activite 4.1.2</t>
  </si>
  <si>
    <t>Activite 4.1.3</t>
  </si>
  <si>
    <t>Activite 4.1.4</t>
  </si>
  <si>
    <t>Activite 4.1.5</t>
  </si>
  <si>
    <t>Activite 4.1.6</t>
  </si>
  <si>
    <t>Activite 4.1.7</t>
  </si>
  <si>
    <t>Activite 4.1.8</t>
  </si>
  <si>
    <t>Produit 4.2</t>
  </si>
  <si>
    <t>Activite 4.2.1</t>
  </si>
  <si>
    <t>Activite 4.2.2</t>
  </si>
  <si>
    <t>Activite 4.2.3</t>
  </si>
  <si>
    <t>Activite 4.2.4</t>
  </si>
  <si>
    <t>Activite 4.2.5</t>
  </si>
  <si>
    <t>Activite 4.2.6</t>
  </si>
  <si>
    <t>Activite 4.2.7</t>
  </si>
  <si>
    <t>Activite 4.2.8</t>
  </si>
  <si>
    <t>Produit 4.3</t>
  </si>
  <si>
    <t>Activite 4.3.1</t>
  </si>
  <si>
    <t>Activite 4.3.2</t>
  </si>
  <si>
    <t>Activite 4.3.3</t>
  </si>
  <si>
    <t>Activite 4.3.4</t>
  </si>
  <si>
    <t>Activite 4.3.5</t>
  </si>
  <si>
    <t>Activite 4.3.6</t>
  </si>
  <si>
    <t>Activite 4.3.7</t>
  </si>
  <si>
    <t>Activite 4.3.8</t>
  </si>
  <si>
    <t>Produit 4.4</t>
  </si>
  <si>
    <t>Activite 4.4.1</t>
  </si>
  <si>
    <t>Activite 4.4.2</t>
  </si>
  <si>
    <t>Activite 4.4.3</t>
  </si>
  <si>
    <t>Activite 4.4.4</t>
  </si>
  <si>
    <t>Activite 4.4.5</t>
  </si>
  <si>
    <t>Activite 4.4.6</t>
  </si>
  <si>
    <t>Activite 4.4.7</t>
  </si>
  <si>
    <t>Activite 4.4.8</t>
  </si>
  <si>
    <t>Annexe D - Budget du projet PBF</t>
  </si>
  <si>
    <t>Formulation du resultat/ produit/activite</t>
  </si>
  <si>
    <t>Organisation recipiendiaire 2 (budget en USD)</t>
  </si>
  <si>
    <t>Organisation recipiendiaire 3 (budget en USD)</t>
  </si>
  <si>
    <t xml:space="preserve">Pourcentage du budget pour chaque produit ou activite reserve pour action directe sur égalité des sexes et autonomisation des femmes (GEWE) (cas echeant) </t>
  </si>
  <si>
    <t>Produit total</t>
  </si>
  <si>
    <t>Coûts supplémentaires total</t>
  </si>
  <si>
    <t>Sous-budget total du projet</t>
  </si>
  <si>
    <t>Coûts indirects (7%):</t>
  </si>
  <si>
    <t>Répartition des tranches basée sur la performance</t>
  </si>
  <si>
    <t>Première tranche</t>
  </si>
  <si>
    <t>Deuxième tranche</t>
  </si>
  <si>
    <t>Troisième tranche (le cas échéant)</t>
  </si>
  <si>
    <t>% alloué à GEWE</t>
  </si>
  <si>
    <t>% alloué à S&amp;E</t>
  </si>
  <si>
    <t>Totaux</t>
  </si>
  <si>
    <t>RESULTAT 1</t>
  </si>
  <si>
    <t>Produit 1.1</t>
  </si>
  <si>
    <t>Total pour produit 1.1 (du tableau 1)</t>
  </si>
  <si>
    <t>1. Personnel et autres employés</t>
  </si>
  <si>
    <t>2. Fournitures, produits de base, matériels</t>
  </si>
  <si>
    <t>3. Équipement, véhicules et mobilier (compte tenu de la dépréciation)</t>
  </si>
  <si>
    <t>4. Services contractuels</t>
  </si>
  <si>
    <t>5. Frais de déplacement</t>
  </si>
  <si>
    <t>6. Transferts et subventions aux homologues</t>
  </si>
  <si>
    <t>7. Frais généraux de fonctionnement et autres coûts directs</t>
  </si>
  <si>
    <t>Produit 1.2</t>
  </si>
  <si>
    <t>Total pour produit 1.2 (du tableau 1)</t>
  </si>
  <si>
    <t>Produit 1.3</t>
  </si>
  <si>
    <t>Total pour produit 1.3 (du tableau 1)</t>
  </si>
  <si>
    <t>Produit 1.4</t>
  </si>
  <si>
    <t>Total pour produit 1.4 (du tableau 1)</t>
  </si>
  <si>
    <t>RESULTAT 2</t>
  </si>
  <si>
    <t>Total pour produit 2.1 (du tableau 1)</t>
  </si>
  <si>
    <t>Total pour produit 2.2 (du tableau 1)</t>
  </si>
  <si>
    <t>Total pour produit 2.3 (du tableau 1)</t>
  </si>
  <si>
    <t>Total pour produit 2.4 (du tableau 1)</t>
  </si>
  <si>
    <t>RESULTAT 3</t>
  </si>
  <si>
    <t>Total pour produit 3.1 (du tableau 1)</t>
  </si>
  <si>
    <t>Produit 3.2</t>
  </si>
  <si>
    <t>Total pour produit 3.2 (du tableau 1)</t>
  </si>
  <si>
    <t>Total pour produit 3.3 (du tableau 1)</t>
  </si>
  <si>
    <t>Total pour produit 3.4 (du tableau 1)</t>
  </si>
  <si>
    <t>RESULTAT 4</t>
  </si>
  <si>
    <t>Total pour produit 4.1 (du tableau 1)</t>
  </si>
  <si>
    <t>Total pour produit 4.2 (du tableau 1)</t>
  </si>
  <si>
    <t>Total pour produit 4.3 (du tableau 1)</t>
  </si>
  <si>
    <t>Total pour produit 4.4 (du tableau 1)</t>
  </si>
  <si>
    <t xml:space="preserve">Coûts supplémentaires </t>
  </si>
  <si>
    <t>Total des coûts supplémentaires (du tableau 1)</t>
  </si>
  <si>
    <t>Annex 1 : Guide de MPTFO sur les catégories de frais de l’ONU</t>
  </si>
  <si>
    <r>
      <rPr>
        <b/>
        <sz val="11"/>
        <color theme="1"/>
        <rFont val="Calibri"/>
        <family val="2"/>
        <scheme val="minor"/>
      </rPr>
      <t>2. Provisions, produits de base, matériaux :</t>
    </r>
    <r>
      <rPr>
        <sz val="11"/>
        <color theme="1"/>
        <rFont val="Calibri"/>
        <family val="2"/>
        <scheme val="minor"/>
      </rPr>
      <t xml:space="preserve"> inclus tout frais directs et indirects (ex : cargaison, transports, livraison, distribution) associés à l’approvisionnement des provisions, produits de base et les matériaux. Les fournitures de bureaux seront désignées comme « fonctionnement général ».</t>
    </r>
  </si>
  <si>
    <r>
      <t xml:space="preserve">3. L’équipement, véhicules et fournitures incluant leur perte de valeur : </t>
    </r>
    <r>
      <rPr>
        <sz val="11"/>
        <color theme="1"/>
        <rFont val="Calibri"/>
        <family val="2"/>
        <scheme val="minor"/>
      </rPr>
      <t>pour ceux déclarant sur UNSAS ou UNSAS de base modifié (ex : les dépenses directes), cela se rapporterait à tous les coûts de mise en service. Pour ceux qui font les normes des donateurs selon les normes IPSAS , cela équivaudrait à une dépréciation par période.</t>
    </r>
  </si>
  <si>
    <r>
      <rPr>
        <b/>
        <sz val="11"/>
        <color theme="1"/>
        <rFont val="Calibri"/>
        <family val="2"/>
        <scheme val="minor"/>
      </rPr>
      <t>5. Déplacements :</t>
    </r>
    <r>
      <rPr>
        <sz val="11"/>
        <color theme="1"/>
        <rFont val="Calibri"/>
        <family val="2"/>
        <scheme val="minor"/>
      </rPr>
      <t xml:space="preserve"> comprend les déplacements du personnel et des autres agents payés par l’organisation directement liée au projet.</t>
    </r>
  </si>
  <si>
    <r>
      <t>7. Frais généraux de fonctionnement et autres coûts directs :</t>
    </r>
    <r>
      <rPr>
        <sz val="11"/>
        <color theme="1"/>
        <rFont val="Calibri"/>
        <family val="2"/>
        <scheme val="minor"/>
      </rPr>
      <t xml:space="preserve"> inclut tous les frais généraux de fonctionnement d’un bureau. Les exemples comprennent les télécommunications, les loyers, les charges financières et d’autres coûts qui ne peuvent pas être associés à d’autres catégories de dépenses.</t>
    </r>
  </si>
  <si>
    <r>
      <t xml:space="preserve">Note: Le PBF n'accepte pas les projets avec moins de 5% pour le S&amp;E et moins 15% pour le GEWE. Ces chiffres apparaîtront </t>
    </r>
    <r>
      <rPr>
        <sz val="11"/>
        <color rgb="FFFF0000"/>
        <rFont val="Calibri"/>
        <family val="2"/>
        <scheme val="minor"/>
      </rPr>
      <t>en</t>
    </r>
    <r>
      <rPr>
        <sz val="11"/>
        <color theme="1"/>
        <rFont val="Calibri"/>
        <family val="2"/>
        <scheme val="minor"/>
      </rPr>
      <t xml:space="preserve"> </t>
    </r>
    <r>
      <rPr>
        <sz val="11"/>
        <color rgb="FFFF0000"/>
        <rFont val="Calibri"/>
        <family val="2"/>
        <scheme val="minor"/>
      </rPr>
      <t>rouge</t>
    </r>
    <r>
      <rPr>
        <sz val="11"/>
        <color theme="1"/>
        <rFont val="Calibri"/>
        <family val="2"/>
        <scheme val="minor"/>
      </rPr>
      <t xml:space="preserve"> si ce seuil minimum n'est pas atteint.</t>
    </r>
  </si>
  <si>
    <t>Tableau 2 - Répartition des produits par catégories de budget de l’ONU</t>
  </si>
  <si>
    <r>
      <t xml:space="preserve">1. Frais d’équipe et dépenses du personnel : </t>
    </r>
    <r>
      <rPr>
        <sz val="11"/>
        <color theme="1"/>
        <rFont val="Calibri"/>
        <family val="2"/>
        <scheme val="minor"/>
      </rPr>
      <t>inclus tout frais liés aux dépenses de l’équipe, comprenant les salaires, les ajustements et les droits de l’équipe</t>
    </r>
    <r>
      <rPr>
        <b/>
        <sz val="11"/>
        <color theme="1"/>
        <rFont val="Calibri"/>
        <family val="2"/>
        <scheme val="minor"/>
      </rPr>
      <t>.</t>
    </r>
  </si>
  <si>
    <r>
      <t xml:space="preserve">4. Services contractuels : </t>
    </r>
    <r>
      <rPr>
        <sz val="11"/>
        <color theme="1"/>
        <rFont val="Calibri"/>
        <family val="2"/>
        <scheme val="minor"/>
      </rPr>
      <t>services sous-traités par une organisation qui suit le processus normal d'approvisionnement . Dans la terminologie IPSAS, cela serait similaire aux transactions d'échange. Cela pourrait inclure contrats passés avec des ONG s’ils ressemblent davantage à des marchés de services qu’à un transfert de subvention.</t>
    </r>
  </si>
  <si>
    <r>
      <t xml:space="preserve">6. Transferts et subventions aux homologues : </t>
    </r>
    <r>
      <rPr>
        <sz val="11"/>
        <color theme="1"/>
        <rFont val="Calibri"/>
        <family val="2"/>
        <scheme val="minor"/>
      </rPr>
      <t>comprend les transferts aux homologues nationaux et tout autre transfert effectué à un partenaire de mise-en-oeuvre (par exemple une ONG) qui ne ressemble pas à un contrat de service commercial comme ci-dessus. En termes IPSAS, cela ressemblerait davantage à des transactions sans échange.</t>
    </r>
  </si>
  <si>
    <t>7% Indirect Costs</t>
  </si>
  <si>
    <t xml:space="preserve">Sub-Total </t>
  </si>
  <si>
    <t>-</t>
  </si>
  <si>
    <t>Niveau de depense/ engagement actuel 
(a remplir au moment des rapports de projet)</t>
  </si>
  <si>
    <r>
      <t xml:space="preserve">$ alloué à GEWE </t>
    </r>
    <r>
      <rPr>
        <sz val="11"/>
        <color theme="1"/>
        <rFont val="Calibri"/>
        <family val="2"/>
        <scheme val="minor"/>
      </rPr>
      <t>(inclut coûts indirects)</t>
    </r>
  </si>
  <si>
    <r>
      <t xml:space="preserve">$ alloué à S&amp;E </t>
    </r>
    <r>
      <rPr>
        <sz val="11"/>
        <color theme="1"/>
        <rFont val="Calibri"/>
        <family val="2"/>
        <scheme val="minor"/>
      </rPr>
      <t>(inclut coûts indirects)</t>
    </r>
  </si>
  <si>
    <t>Total des dépenses</t>
  </si>
  <si>
    <t>Taux d'exécution</t>
  </si>
  <si>
    <t>Third Tranche:</t>
  </si>
  <si>
    <t>Annex D - PBF Project Budget</t>
  </si>
  <si>
    <r>
      <rPr>
        <b/>
        <u/>
        <sz val="18"/>
        <color theme="1"/>
        <rFont val="Calibri"/>
        <family val="2"/>
        <scheme val="minor"/>
      </rPr>
      <t>Instructions</t>
    </r>
    <r>
      <rPr>
        <b/>
        <sz val="28"/>
        <color theme="1"/>
        <rFont val="Calibri"/>
        <family val="2"/>
        <scheme val="minor"/>
      </rPr>
      <t xml:space="preserve">
</t>
    </r>
    <r>
      <rPr>
        <b/>
        <sz val="12"/>
        <color theme="1"/>
        <rFont val="Calibri"/>
        <family val="2"/>
        <scheme val="minor"/>
      </rPr>
      <t xml:space="preserve">1. Ne remplissez que les cellules blanches. Les cellules grises sont verrouillées et / ou contiennent des formules de feuille de calcul.
2. Remplissez les feuilles 1 et 2.
</t>
    </r>
    <r>
      <rPr>
        <sz val="12"/>
        <color theme="1"/>
        <rFont val="Calibri"/>
        <family val="2"/>
        <scheme val="minor"/>
      </rPr>
      <t xml:space="preserve">a) Premièrement, préparez un </t>
    </r>
    <r>
      <rPr>
        <b/>
        <sz val="12"/>
        <color theme="1"/>
        <rFont val="Calibri"/>
        <family val="2"/>
        <scheme val="minor"/>
      </rPr>
      <t xml:space="preserve">budget organisé par activité / produit / résultat dans la feuille 1. </t>
    </r>
    <r>
      <rPr>
        <sz val="12"/>
        <color theme="1"/>
        <rFont val="Calibri"/>
        <family val="2"/>
        <scheme val="minor"/>
      </rPr>
      <t>(Les montants des activités peuvent être estimations indicatives.)</t>
    </r>
    <r>
      <rPr>
        <b/>
        <sz val="12"/>
        <color theme="1"/>
        <rFont val="Calibri"/>
        <family val="2"/>
        <scheme val="minor"/>
      </rPr>
      <t xml:space="preserve">
</t>
    </r>
    <r>
      <rPr>
        <sz val="12"/>
        <color theme="1"/>
        <rFont val="Calibri"/>
        <family val="2"/>
        <scheme val="minor"/>
      </rPr>
      <t>b) Ensuite, divisez chaque budget</t>
    </r>
    <r>
      <rPr>
        <b/>
        <sz val="12"/>
        <color theme="1"/>
        <rFont val="Calibri"/>
        <family val="2"/>
        <scheme val="minor"/>
      </rPr>
      <t xml:space="preserve"> en fonction des catégories de budget des Nations Unies dans la feuille 2.
3. N'utilisez pas les feuilles 4 ou 5,</t>
    </r>
    <r>
      <rPr>
        <sz val="12"/>
        <color theme="1"/>
        <rFont val="Calibri"/>
        <family val="2"/>
        <scheme val="minor"/>
      </rPr>
      <t xml:space="preserve"> qui sont destinées au MPTF et au PBSO.</t>
    </r>
    <r>
      <rPr>
        <b/>
        <sz val="12"/>
        <color theme="1"/>
        <rFont val="Calibri"/>
        <family val="2"/>
        <scheme val="minor"/>
      </rPr>
      <t xml:space="preserve">
</t>
    </r>
    <r>
      <rPr>
        <sz val="12"/>
        <color theme="1"/>
        <rFont val="Calibri"/>
        <family val="2"/>
        <scheme val="minor"/>
      </rPr>
      <t xml:space="preserve">4. Laissez  en blanc toutes les organisations / résultats / réalisations / activités qui ne sont pas nécessaires. </t>
    </r>
    <r>
      <rPr>
        <b/>
        <sz val="12"/>
        <color theme="1"/>
        <rFont val="Calibri"/>
        <family val="2"/>
        <scheme val="minor"/>
      </rPr>
      <t xml:space="preserve">NE PAS supprimer les cellules.
</t>
    </r>
    <r>
      <rPr>
        <sz val="14"/>
        <color theme="1"/>
        <rFont val="Calibri"/>
        <family val="2"/>
        <scheme val="minor"/>
      </rPr>
      <t xml:space="preserve">
</t>
    </r>
    <r>
      <rPr>
        <i/>
        <sz val="14"/>
        <color theme="1"/>
        <rFont val="Calibri"/>
        <family val="2"/>
        <scheme val="minor"/>
      </rPr>
      <t>Pour la feuille 1</t>
    </r>
    <r>
      <rPr>
        <b/>
        <sz val="14"/>
        <color theme="1"/>
        <rFont val="Calibri"/>
        <family val="2"/>
        <scheme val="minor"/>
      </rPr>
      <t xml:space="preserve">
</t>
    </r>
    <r>
      <rPr>
        <sz val="12"/>
        <color theme="1"/>
        <rFont val="Calibri"/>
        <family val="2"/>
        <scheme val="minor"/>
      </rPr>
      <t xml:space="preserve">1. Assurez-vous d’inclure </t>
    </r>
    <r>
      <rPr>
        <b/>
        <sz val="12"/>
        <color theme="1"/>
        <rFont val="Calibri"/>
        <family val="2"/>
        <scheme val="minor"/>
      </rPr>
      <t xml:space="preserve">% en faveur de l’égalité des sexes et de l’autonomisation des femmes (GEWE) et une justification
2. Ne pas ajuster les montants des tranches </t>
    </r>
    <r>
      <rPr>
        <sz val="12"/>
        <color theme="1"/>
        <rFont val="Calibri"/>
        <family val="2"/>
        <scheme val="minor"/>
      </rPr>
      <t xml:space="preserve">sans consulter PBSO.
</t>
    </r>
    <r>
      <rPr>
        <sz val="14"/>
        <color theme="1"/>
        <rFont val="Calibri"/>
        <family val="2"/>
        <scheme val="minor"/>
      </rPr>
      <t xml:space="preserve">
</t>
    </r>
    <r>
      <rPr>
        <i/>
        <sz val="14"/>
        <color theme="1"/>
        <rFont val="Calibri"/>
        <family val="2"/>
        <scheme val="minor"/>
      </rPr>
      <t>Pour la feuille 2</t>
    </r>
    <r>
      <rPr>
        <b/>
        <sz val="14"/>
        <color theme="1"/>
        <rFont val="Calibri"/>
        <family val="2"/>
        <scheme val="minor"/>
      </rPr>
      <t xml:space="preserve">
</t>
    </r>
    <r>
      <rPr>
        <sz val="12"/>
        <color theme="1"/>
        <rFont val="Calibri"/>
        <family val="2"/>
        <scheme val="minor"/>
      </rPr>
      <t xml:space="preserve">1. Divisez chaque budget en fonction des catégories de budget des Nations Unies </t>
    </r>
    <r>
      <rPr>
        <b/>
        <sz val="12"/>
        <color theme="1"/>
        <rFont val="Calibri"/>
        <family val="2"/>
        <scheme val="minor"/>
      </rPr>
      <t xml:space="preserve">
2. </t>
    </r>
    <r>
      <rPr>
        <sz val="12"/>
        <color theme="1"/>
        <rFont val="Calibri"/>
        <family val="2"/>
        <scheme val="minor"/>
      </rPr>
      <t xml:space="preserve"> À titre de référence, les totaux des produits ont été transférés du tableau 1. </t>
    </r>
    <r>
      <rPr>
        <b/>
        <sz val="12"/>
        <color theme="1"/>
        <rFont val="Calibri"/>
        <family val="2"/>
        <scheme val="minor"/>
      </rPr>
      <t>Les totaux des produits doivent correspondre et seront sinon affichés en</t>
    </r>
    <r>
      <rPr>
        <sz val="12"/>
        <color theme="1"/>
        <rFont val="Calibri"/>
        <family val="2"/>
        <scheme val="minor"/>
      </rPr>
      <t xml:space="preserve"> </t>
    </r>
    <r>
      <rPr>
        <b/>
        <sz val="12"/>
        <color rgb="FFFF0000"/>
        <rFont val="Calibri"/>
        <family val="2"/>
        <scheme val="minor"/>
      </rPr>
      <t>rouge</t>
    </r>
    <r>
      <rPr>
        <sz val="12"/>
        <color theme="1"/>
        <rFont val="Calibri"/>
        <family val="2"/>
        <scheme val="minor"/>
      </rPr>
      <t>.</t>
    </r>
  </si>
  <si>
    <r>
      <t>Justification du montant à GEWE</t>
    </r>
    <r>
      <rPr>
        <sz val="12"/>
        <color theme="1"/>
        <rFont val="Calibri"/>
        <family val="2"/>
        <scheme val="minor"/>
      </rPr>
      <t xml:space="preserve"> (par exemple, la formation comprend une session sur l'égalité des sexes, des efforts spécifiques déployés pour assurer une représentation égale des femmes et des hommes, etc.)</t>
    </r>
  </si>
  <si>
    <r>
      <t>Notes quelconque le cas echeant</t>
    </r>
    <r>
      <rPr>
        <sz val="12"/>
        <color theme="1"/>
        <rFont val="Calibri"/>
        <family val="2"/>
        <scheme val="minor"/>
      </rPr>
      <t xml:space="preserve"> (e.g sur types des entrants ou justification du budget)</t>
    </r>
  </si>
  <si>
    <t xml:space="preserve">Le portefeuille PBF au Tchad est coordonné de manière cohérente et efficace pour faciliter l'atteinte des résultats stratégiques des interventions financées par le PBF </t>
  </si>
  <si>
    <t>Les mécanismes de gouvernance du PBF (COPIL et RCO) au Tchad sont appuyés dans leur rôle d’orientation stratégique en matière de consolidation de la paix et d’endossement des projets PBF et de suivi et évaluation du portefeuille PBF</t>
  </si>
  <si>
    <t>Les capacités du Comité de Pilotage (y compris au niveau technique) et des autres partenaires pertinents sont renforcées pour assurer la supervision et le suivi &amp; évaluation des projets du PBF</t>
  </si>
  <si>
    <t>Le plaidoyer et le partenariat/réseautage sont assurés pour promouvoir une meilleure compréhension et connaissance du portefeuille PBF ainsi que la mobilisation des ressources pour la pérennisation des programmes de consolidation de la paix</t>
  </si>
  <si>
    <t>Coordonner les investissements PBF et l’appui stratégique pour le développement de projets de qualité en matière de consolidation de la paix, à soumettre au financement PBF et aux autres PTF en étroite collaboration entre le SNU, le Gouvernement et la Société Civile, et conformément aux priorités nationales de consolidation de la paix.</t>
  </si>
  <si>
    <t>PNUD (budget en USD)</t>
  </si>
  <si>
    <t>Renforcer les mécanismes de coordination et de communication et un dispositif de synergie/cohérence entre les projets PBF et les partenaires clés pour assurer la réalisation des résultats stratégiques du portefeuille PBF et d’autre interventions ou programmes de consolidation de la paix dans le pays et dans la région du Sahel</t>
  </si>
  <si>
    <t>Fournir un appui technique aux agences récipiendaires pour l’assurance qualité des rapports semestriels, annuels et de clôture des projets, en lien avec les indicateurs établis dans les documents de projet, conformément au cadre stratégique des résultats de consolidation de la paix et les données recueillies pendant les visites de terrain</t>
  </si>
  <si>
    <t xml:space="preserve">Renforcer les capacités des organismes récipiendaires et des partenaires en matière d’approches sensibles aux conflits, consolidation de la paix, suivi/ et programmation sensible au genre, aux jeunes, au climat et aux droits humains, afin de mettre en place une approche cohérente et intégrée prenant en comptes tous ces aspects </t>
  </si>
  <si>
    <t xml:space="preserve">Le suivi et évaluation du portefeuille du PBF et la communication sur le fonds de consolidation de la paix sont assurés de manière coordonnée et efficace </t>
  </si>
  <si>
    <t xml:space="preserve">Mettre en œuvre le plan stratégique de suivi-évaluation du portefeuille et veiller à son appropriation par les organismes récipiendaires du PBF pour harmoniser les indicateurs de consolidation de la paix </t>
  </si>
  <si>
    <t>Coordonner avec les responsables des projets pour tenir régulièrement des réunions des Comités Techniques entre les agences onusiennes/organismes de mise en œuvre, le Gouvernement, les partenaires d’exécution des projets PBF, et pour organiser des missions conjointes</t>
  </si>
  <si>
    <t xml:space="preserve">Renforcer la documentation et la communication sur l’impact des investissement PBF et la visibilité des programmes de consolidation de la paix au Tchad </t>
  </si>
  <si>
    <t>Identifier de manière proactive les enjeux et défis ainsi que les besoins prioritaires de consolidation de la paix nécessiterait l'investissement du PBF et des autres PTF, et proposer des solutions stratégiques adéquates aux membres du CoPil et à l’équipe pays des nations unies</t>
  </si>
  <si>
    <t>Coordonner le processus consultatif d’élaboration du rapport stratégique annuel PBF et le soumettre au Comité de Pilotage et, subséquemment au Bureau d’appui à la Consolidation de la Paix (PBSO) à New York, dans les délais.</t>
  </si>
  <si>
    <t xml:space="preserve">Assurer une liaison régulière avec PBSO par rapports à la mise en œuvre des projets PBF, l’évolution du contexte politique et les processus de planification au sein des UN et du Gouvernement en lien avec les activités de consolidation de la paix </t>
  </si>
  <si>
    <t xml:space="preserve">S’assurer de la mise en synergie entre les projets en cours d’élaboration et ceux en cours d’exécution, non seulement sous financement PBF mais aussi financés par d’autres PTF dans le domaine de consolidation de la paix </t>
  </si>
  <si>
    <t>Ce budget contribuera a l'organisation des reunions semestrielles de coordination, one-to-one meeting, rencontre du cadre de coordination et retraite annuelle du PBF</t>
  </si>
  <si>
    <t>Production des videos courtes, un documentaires de tous les projets PBF, et documentation des lecons apprises</t>
  </si>
  <si>
    <t>Organisation de la semaine annuelle de la paix a l'occasion de la JIP</t>
  </si>
  <si>
    <t>Conferences-debats sur les themes relatifs a la consolidation de la paix (un/an)</t>
  </si>
  <si>
    <t>Travaux de routines qui seront réalisés à travers des réunions et des événements budgétisés pour d'autres lignes</t>
  </si>
  <si>
    <t>Accompagner l’exercice d’élaboration des requêtes de rééligibilité dans le pays, des demandes de decaissements, des évaluations, ainsi que d’autres documents stratégiques nécessitant l’expertise et soutien de l’équipe du secrétariat PBF en lien avec la consolidation de la paix</t>
  </si>
  <si>
    <t>Travaux de routine qui seront réalisés à travers des réunions et des événements budgétisés pour d'autres lignes</t>
  </si>
  <si>
    <t>Pour deux mission des membres du COPIL</t>
  </si>
  <si>
    <t>Ce budget couvrira 6 reunions du COPIL et 3 consultations interministerielles</t>
  </si>
  <si>
    <t>Réunions de consultations interministérielles (niveau techniques) et celles interagences</t>
  </si>
  <si>
    <t>Organiser des réunions régulières du Comité de Pilotage  pour renforcer son rôle stratégique et son engagement dans la coordination et suivi des initiatives et questions de consolidation de la paix.</t>
  </si>
  <si>
    <t>Rencontres de consultation</t>
  </si>
  <si>
    <t>Services de consultances</t>
  </si>
  <si>
    <t>A travers des rencontres budgetisees sur d'autres lignes budgetaires</t>
  </si>
  <si>
    <t>Equipements, consommable, informatique, communication, carburant, location bureau, entretien, etc.</t>
  </si>
  <si>
    <t>Deplacements et autres depenses diverse pour les evenements organises dans le cadre des projets PBF non inclus dans le resultat 1</t>
  </si>
  <si>
    <t>Non applicable</t>
  </si>
  <si>
    <t xml:space="preserve">Prise en charge du personnel du secrétariat et de son fonctionnement : 4 staffs (Coordinateur, Responsable de suivi-évaluation, Admin-fin, et deux chauffeurs) 
 </t>
  </si>
  <si>
    <t>UNV national et les depenses associes</t>
  </si>
  <si>
    <t>Mettre à jour annuellement la cartographie des acteurs (Nations Unies, Gouvernement, OSC, PTF) intervenant dans le domaine de la consolidation de la paix, y compris des organisations de femmes, jeunesse et des institutions académiques </t>
  </si>
  <si>
    <t>Aider dans la mise à jour périodique de l’analyse de conflits sensibles au genre et à l’âge en étroite collaboration avec l’équipe de l’RCO, le Gouvernement, la Société Civile et les PTF pour identifier les besoins et opportunités programmatiques pour les projets du PBF en lien avec le nexus Humanitaire Développement et Paix et faciliter la mise à échelle des investissements du PBF</t>
  </si>
  <si>
    <t>Fournir un appui-conseil au management des Nations Unies, au Comité de Pilotage, PBSO et PBC sur des questions relatives à la consolidation de la paix et s’assurer que les projets financés par le PBF intègrent les bonnes pratiques sur ces questions</t>
  </si>
  <si>
    <t>Faciliter l'organisation de missions conjointes (une fois l’année) des membres du Comité de pilotage pour évaluer la mise en œuvre du portefeuille PBF et fournir des orientations stratégiques afin de maximiser l'impact des projets PBF dans la communauté tchadienne</t>
  </si>
  <si>
    <t>Mettre en place et rendre fonctionnel une communauté de Pratiques de Consolidation de la Paix (COP-CdP) Tchad composé de RUNO et NUNO récipiendaire du PBF et les ONG nationales et locales, les points-focaux ministère, les chercheurs universitaires et quelques PTF</t>
  </si>
  <si>
    <t>Organiser des campagnes de sport/art/culture pour la paix a l'occasion de la Journée Internationale de la Paix avec les partenaires du Fonds et le programme VNU</t>
  </si>
  <si>
    <t>Appuyer la conduite d’études d’évaluation indépendants des projets PBF (en tant que membre du groupe de référence de l’évaluation), et établir un cadre de référence des indicateurs PBF en lien avec l’éligibilité et leur Baseline</t>
  </si>
  <si>
    <t>Formation sur la sensibilité au conflit en collaboration avec UNSSC et consultations au niveau local pendant le processus d'elaboration des projets</t>
  </si>
  <si>
    <t xml:space="preserve">Mettre en place et exécuter une stratégie de mobilisation de 
 Ressources pour la pérennisation des programmes du PBF en coordination avec le SNU, et agent de liaison ONU-BM </t>
  </si>
  <si>
    <t>La coordination, le suivi et évaluation, le rapportage et la communication des résultats du portefeuille du PBF sont assurés par le Secrétariat PBF tout en prenant compte des questions de l’égalité des sexes et des besoins spécifiques des jeunes</t>
  </si>
  <si>
    <t xml:space="preserve">Le Secrétariat du PBF est opérationnel et veille à ce que les questions de genre et les besoins spécifiques des jeunes soient pris en compte dans l'ensemble du portefeuille, conformément aux notes d'orientation du projet PBF </t>
  </si>
  <si>
    <t>Renforcer les capacités du personnel du Secrétariat et des partenaires du PBF au Tchad dans la promotion de l'équité et de l'égalité des sexes, de l'autonomisation des femmes et des approches sensibles aux besoins spécifiques des jeunes</t>
  </si>
  <si>
    <t>Renforcer les capacités du personnel du Secrétariat en termes de formation liées à la consolidation de la paix et formation technique dans le cadre professionnel (ex : quelques logiciels utiles pour le travail du secrétariat PBF)</t>
  </si>
  <si>
    <t xml:space="preserve">Formation sur la promotion du genre, l'autonomisation des femmes et des jeunes en collaboration avec UNSSC/UN-Women </t>
  </si>
  <si>
    <t>Organiser les rencontres d’échanges annuels avec les Institutions Financières Internationales au niveau technique dans le but de familiariser celles-ci avec le portefeuille PBF, de partager les leçons apprises et expériences de programmation dans la consolidation de la paix, notamment à travers des « deep dives » thématiques qui identifient des opportunités de mise à échelle et complémentarités d’action</t>
  </si>
  <si>
    <t>Rencontres de consultation annuelle</t>
  </si>
  <si>
    <r>
      <t xml:space="preserve">Activite 2.2.3   </t>
    </r>
    <r>
      <rPr>
        <sz val="12"/>
        <color theme="5"/>
        <rFont val="Calibri"/>
        <family val="2"/>
        <scheme val="minor"/>
      </rPr>
      <t>A.02.02.03</t>
    </r>
  </si>
  <si>
    <t xml:space="preserve">Activite 1.1.1: </t>
  </si>
  <si>
    <t xml:space="preserve">Activite 1.1.2: </t>
  </si>
  <si>
    <t xml:space="preserve">Activite 1.1.3:  </t>
  </si>
  <si>
    <t xml:space="preserve">Activite 1.2.1   </t>
  </si>
  <si>
    <t xml:space="preserve">Activite 1.2.3   </t>
  </si>
  <si>
    <r>
      <t xml:space="preserve">Activite 1.2.4 </t>
    </r>
    <r>
      <rPr>
        <sz val="12"/>
        <color theme="5"/>
        <rFont val="Calibri"/>
        <family val="2"/>
        <scheme val="minor"/>
      </rPr>
      <t xml:space="preserve"> </t>
    </r>
  </si>
  <si>
    <t xml:space="preserve">Activite 1.2.5  </t>
  </si>
  <si>
    <t xml:space="preserve">Activite 1.3.1   </t>
  </si>
  <si>
    <r>
      <t xml:space="preserve">Activite 1.3.2  </t>
    </r>
    <r>
      <rPr>
        <sz val="12"/>
        <color theme="5"/>
        <rFont val="Calibri"/>
        <family val="2"/>
        <scheme val="minor"/>
      </rPr>
      <t xml:space="preserve"> </t>
    </r>
  </si>
  <si>
    <t xml:space="preserve">Activite 1.3.3  </t>
  </si>
  <si>
    <t xml:space="preserve">Activite 1.3.4  </t>
  </si>
  <si>
    <t xml:space="preserve">Activite 1.3.5    </t>
  </si>
  <si>
    <t xml:space="preserve">Activite 1.3.6  </t>
  </si>
  <si>
    <r>
      <t xml:space="preserve">Activite 2.1.1  </t>
    </r>
    <r>
      <rPr>
        <sz val="12"/>
        <color theme="5"/>
        <rFont val="Calibri"/>
        <family val="2"/>
        <scheme val="minor"/>
      </rPr>
      <t xml:space="preserve"> </t>
    </r>
  </si>
  <si>
    <t xml:space="preserve">Activite 2.1.2  </t>
  </si>
  <si>
    <t xml:space="preserve">Activite 2.1.3  </t>
  </si>
  <si>
    <t xml:space="preserve">Activite 2.1.4   </t>
  </si>
  <si>
    <t xml:space="preserve">Activite 2.1.5  </t>
  </si>
  <si>
    <t xml:space="preserve">Activite 2.2.1   </t>
  </si>
  <si>
    <t xml:space="preserve">Activite' 2.2.2  </t>
  </si>
  <si>
    <t xml:space="preserve">Activite 2.2.4  </t>
  </si>
  <si>
    <t xml:space="preserve">Activite 2.2.5   </t>
  </si>
  <si>
    <t xml:space="preserve">Activite 2.2.6 </t>
  </si>
  <si>
    <t xml:space="preserve">Cout de personnel du projet si pas inclus dans les activites si-dessus </t>
  </si>
  <si>
    <t xml:space="preserve">Couts operationnels si pas inclus dans les activites si-dessus </t>
  </si>
  <si>
    <t xml:space="preserve">Budget de suivi  </t>
  </si>
  <si>
    <t xml:space="preserve">Budget pour l'évaluation finale indépendante </t>
  </si>
  <si>
    <t xml:space="preserve">Activite 1.2.2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</si>
</sst>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_(&quot;$&quot;* #,##0_);_(&quot;$&quot;* \(#,##0\);_(&quot;$&quot;* &quot;-&quot;??_);_(@_)"/>
  </numFmts>
  <fonts count="25" x14ac:knownFonts="1">
    <font>
      <sz val="11"/>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sz val="11"/>
      <color theme="1"/>
      <name val="Calibri"/>
      <family val="2"/>
      <scheme val="minor"/>
    </font>
    <font>
      <sz val="12"/>
      <color theme="1"/>
      <name val="Calibri"/>
      <family val="2"/>
      <scheme val="minor"/>
    </font>
    <font>
      <sz val="12"/>
      <color theme="1"/>
      <name val="Calibri"/>
      <family val="2"/>
    </font>
    <font>
      <b/>
      <sz val="12"/>
      <color theme="1"/>
      <name val="Calibri"/>
      <family val="2"/>
    </font>
    <font>
      <sz val="11"/>
      <color rgb="FFFF0000"/>
      <name val="Calibri"/>
      <family val="2"/>
      <scheme val="minor"/>
    </font>
    <font>
      <b/>
      <sz val="12"/>
      <color rgb="FFFF0000"/>
      <name val="Calibri"/>
      <family val="2"/>
      <scheme val="minor"/>
    </font>
    <font>
      <sz val="12"/>
      <color rgb="FFFF0000"/>
      <name val="Calibri"/>
      <family val="2"/>
      <scheme val="minor"/>
    </font>
    <font>
      <b/>
      <sz val="28"/>
      <color theme="1"/>
      <name val="Calibri"/>
      <family val="2"/>
      <scheme val="minor"/>
    </font>
    <font>
      <b/>
      <sz val="20"/>
      <color theme="1"/>
      <name val="Calibri"/>
      <family val="2"/>
      <scheme val="minor"/>
    </font>
    <font>
      <b/>
      <sz val="36"/>
      <color theme="1"/>
      <name val="Calibri"/>
      <family val="2"/>
      <scheme val="minor"/>
    </font>
    <font>
      <sz val="36"/>
      <color theme="1"/>
      <name val="Calibri"/>
      <family val="2"/>
      <scheme val="minor"/>
    </font>
    <font>
      <sz val="9"/>
      <color theme="1"/>
      <name val="Calibri"/>
      <family val="2"/>
      <scheme val="minor"/>
    </font>
    <font>
      <sz val="11"/>
      <name val="Calibri"/>
      <family val="2"/>
      <scheme val="minor"/>
    </font>
    <font>
      <b/>
      <sz val="24"/>
      <color rgb="FF00B0F0"/>
      <name val="Calibri"/>
      <family val="2"/>
      <scheme val="minor"/>
    </font>
    <font>
      <b/>
      <u/>
      <sz val="18"/>
      <color theme="1"/>
      <name val="Calibri"/>
      <family val="2"/>
      <scheme val="minor"/>
    </font>
    <font>
      <sz val="14"/>
      <color theme="1"/>
      <name val="Calibri"/>
      <family val="2"/>
      <scheme val="minor"/>
    </font>
    <font>
      <i/>
      <sz val="14"/>
      <color theme="1"/>
      <name val="Calibri"/>
      <family val="2"/>
      <scheme val="minor"/>
    </font>
    <font>
      <b/>
      <sz val="14"/>
      <color theme="1"/>
      <name val="Calibri"/>
      <family val="2"/>
      <scheme val="minor"/>
    </font>
    <font>
      <b/>
      <u/>
      <sz val="14"/>
      <color theme="1"/>
      <name val="Calibri"/>
      <family val="2"/>
      <scheme val="minor"/>
    </font>
    <font>
      <sz val="12"/>
      <name val="Calibri"/>
      <family val="2"/>
      <scheme val="minor"/>
    </font>
    <font>
      <sz val="12"/>
      <color theme="5"/>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6" tint="0.59999389629810485"/>
        <bgColor indexed="64"/>
      </patternFill>
    </fill>
  </fills>
  <borders count="52">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s>
  <cellStyleXfs count="3">
    <xf numFmtId="0" fontId="0" fillId="0" borderId="0"/>
    <xf numFmtId="164" fontId="4" fillId="0" borderId="0" applyFont="0" applyFill="0" applyBorder="0" applyAlignment="0" applyProtection="0"/>
    <xf numFmtId="9" fontId="4" fillId="0" borderId="0" applyFont="0" applyFill="0" applyBorder="0" applyAlignment="0" applyProtection="0"/>
  </cellStyleXfs>
  <cellXfs count="278">
    <xf numFmtId="0" fontId="0" fillId="0" borderId="0" xfId="0"/>
    <xf numFmtId="0" fontId="2" fillId="0" borderId="0" xfId="0" applyFont="1" applyAlignment="1">
      <alignment vertical="center" wrapText="1"/>
    </xf>
    <xf numFmtId="0" fontId="2" fillId="0" borderId="0" xfId="0" applyFont="1" applyAlignment="1" applyProtection="1">
      <alignment vertical="center" wrapText="1"/>
      <protection locked="0"/>
    </xf>
    <xf numFmtId="0" fontId="6" fillId="0" borderId="0" xfId="0" applyFont="1" applyAlignment="1">
      <alignment vertical="center" wrapText="1"/>
    </xf>
    <xf numFmtId="0" fontId="2" fillId="3" borderId="0" xfId="0" applyFont="1" applyFill="1" applyAlignment="1">
      <alignment vertical="center" wrapText="1"/>
    </xf>
    <xf numFmtId="164" fontId="2" fillId="0" borderId="0" xfId="0" applyNumberFormat="1" applyFont="1" applyAlignment="1">
      <alignment vertical="center" wrapText="1"/>
    </xf>
    <xf numFmtId="0" fontId="2" fillId="2" borderId="12" xfId="0" applyFont="1" applyFill="1" applyBorder="1" applyAlignment="1">
      <alignment vertical="center" wrapText="1"/>
    </xf>
    <xf numFmtId="0" fontId="5" fillId="3" borderId="0" xfId="0" applyFont="1" applyFill="1" applyAlignment="1">
      <alignment horizontal="center" vertical="center" wrapText="1"/>
    </xf>
    <xf numFmtId="0" fontId="2" fillId="3" borderId="0" xfId="0" applyFont="1" applyFill="1" applyAlignment="1" applyProtection="1">
      <alignment vertical="center" wrapText="1"/>
      <protection locked="0"/>
    </xf>
    <xf numFmtId="164" fontId="10" fillId="0" borderId="0" xfId="1" applyFont="1" applyFill="1" applyBorder="1" applyAlignment="1" applyProtection="1">
      <alignment vertical="center" wrapText="1"/>
    </xf>
    <xf numFmtId="164" fontId="5" fillId="3" borderId="3" xfId="1" applyFont="1" applyFill="1" applyBorder="1" applyAlignment="1" applyProtection="1">
      <alignment horizontal="center" vertical="center" wrapText="1"/>
      <protection locked="0"/>
    </xf>
    <xf numFmtId="164" fontId="2" fillId="2" borderId="3" xfId="1" applyFont="1" applyFill="1" applyBorder="1" applyAlignment="1" applyProtection="1">
      <alignment horizontal="center" vertical="center" wrapText="1"/>
    </xf>
    <xf numFmtId="0" fontId="7" fillId="2" borderId="8" xfId="0" applyFont="1" applyFill="1" applyBorder="1" applyAlignment="1">
      <alignment vertical="center" wrapText="1"/>
    </xf>
    <xf numFmtId="164" fontId="7" fillId="3" borderId="0" xfId="1" applyFont="1" applyFill="1" applyBorder="1" applyAlignment="1" applyProtection="1">
      <alignment vertical="center" wrapText="1"/>
    </xf>
    <xf numFmtId="164" fontId="2" fillId="2" borderId="5" xfId="1" applyFont="1" applyFill="1" applyBorder="1" applyAlignment="1" applyProtection="1">
      <alignment horizontal="center" vertical="center" wrapText="1"/>
    </xf>
    <xf numFmtId="164" fontId="5" fillId="3" borderId="0" xfId="1" applyFont="1" applyFill="1" applyBorder="1" applyAlignment="1" applyProtection="1">
      <alignment vertical="center" wrapText="1"/>
    </xf>
    <xf numFmtId="164" fontId="5" fillId="3" borderId="0" xfId="1" applyFont="1" applyFill="1" applyBorder="1" applyAlignment="1" applyProtection="1">
      <alignment vertical="center" wrapText="1"/>
      <protection locked="0"/>
    </xf>
    <xf numFmtId="164" fontId="2" fillId="2" borderId="3" xfId="1" applyFont="1" applyFill="1" applyBorder="1" applyAlignment="1">
      <alignment vertical="center" wrapText="1"/>
    </xf>
    <xf numFmtId="0" fontId="2" fillId="2" borderId="3" xfId="0" applyFont="1" applyFill="1" applyBorder="1" applyAlignment="1">
      <alignment horizontal="center" vertical="center" wrapText="1"/>
    </xf>
    <xf numFmtId="0" fontId="2" fillId="2" borderId="8" xfId="0" applyFont="1" applyFill="1" applyBorder="1" applyAlignment="1">
      <alignment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7" fillId="2" borderId="8" xfId="0" applyFont="1" applyFill="1" applyBorder="1" applyAlignment="1" applyProtection="1">
      <alignment vertical="center" wrapText="1"/>
      <protection locked="0"/>
    </xf>
    <xf numFmtId="164" fontId="2" fillId="3" borderId="0" xfId="0" applyNumberFormat="1" applyFont="1" applyFill="1" applyAlignment="1">
      <alignment vertical="center" wrapText="1"/>
    </xf>
    <xf numFmtId="0" fontId="0" fillId="3" borderId="0" xfId="0" applyFill="1" applyAlignment="1">
      <alignment horizontal="center" vertical="center" wrapText="1"/>
    </xf>
    <xf numFmtId="0" fontId="13" fillId="0" borderId="0" xfId="0" applyFont="1" applyAlignment="1">
      <alignment wrapText="1"/>
    </xf>
    <xf numFmtId="0" fontId="14" fillId="0" borderId="0" xfId="0" applyFont="1" applyAlignment="1">
      <alignment wrapText="1"/>
    </xf>
    <xf numFmtId="0" fontId="0" fillId="0" borderId="0" xfId="0" applyAlignment="1">
      <alignment wrapText="1"/>
    </xf>
    <xf numFmtId="0" fontId="0" fillId="3" borderId="0" xfId="0" applyFill="1" applyAlignment="1">
      <alignment wrapText="1"/>
    </xf>
    <xf numFmtId="0" fontId="0" fillId="0" borderId="0" xfId="0" applyAlignment="1">
      <alignment horizontal="center" wrapText="1"/>
    </xf>
    <xf numFmtId="0" fontId="2" fillId="0" borderId="0" xfId="0" applyFont="1" applyAlignment="1">
      <alignment horizontal="center" vertical="center" wrapText="1"/>
    </xf>
    <xf numFmtId="9" fontId="2" fillId="3" borderId="0" xfId="2" applyFont="1" applyFill="1" applyBorder="1" applyAlignment="1">
      <alignment wrapText="1"/>
    </xf>
    <xf numFmtId="0" fontId="3" fillId="3" borderId="0" xfId="0" applyFont="1" applyFill="1" applyAlignment="1">
      <alignment horizontal="center" vertical="center" wrapText="1"/>
    </xf>
    <xf numFmtId="164" fontId="2" fillId="3" borderId="0" xfId="2" applyNumberFormat="1" applyFont="1" applyFill="1" applyBorder="1" applyAlignment="1">
      <alignment wrapText="1"/>
    </xf>
    <xf numFmtId="0" fontId="9" fillId="0" borderId="0" xfId="0" applyFont="1" applyAlignment="1">
      <alignment horizontal="center" vertical="center" wrapText="1"/>
    </xf>
    <xf numFmtId="0" fontId="2" fillId="3" borderId="0" xfId="0" applyFont="1" applyFill="1" applyAlignment="1">
      <alignment horizontal="left" wrapText="1"/>
    </xf>
    <xf numFmtId="164" fontId="2" fillId="0" borderId="0" xfId="1" applyFont="1" applyFill="1" applyBorder="1" applyAlignment="1" applyProtection="1">
      <alignment vertical="center" wrapText="1"/>
    </xf>
    <xf numFmtId="164" fontId="2" fillId="0" borderId="0" xfId="1" applyFont="1" applyFill="1" applyBorder="1" applyAlignment="1" applyProtection="1">
      <alignment horizontal="center" vertical="center" wrapText="1"/>
    </xf>
    <xf numFmtId="0" fontId="6" fillId="2" borderId="3" xfId="0" applyFont="1" applyFill="1" applyBorder="1" applyAlignment="1">
      <alignment vertical="center" wrapText="1"/>
    </xf>
    <xf numFmtId="0" fontId="6" fillId="2" borderId="3" xfId="0" applyFont="1" applyFill="1" applyBorder="1" applyAlignment="1" applyProtection="1">
      <alignment vertical="center" wrapText="1"/>
      <protection locked="0"/>
    </xf>
    <xf numFmtId="0" fontId="5" fillId="0" borderId="0" xfId="0" applyFont="1" applyAlignment="1">
      <alignment wrapText="1"/>
    </xf>
    <xf numFmtId="0" fontId="5" fillId="3" borderId="0" xfId="0" applyFont="1" applyFill="1" applyAlignment="1">
      <alignment wrapText="1"/>
    </xf>
    <xf numFmtId="164" fontId="2" fillId="4" borderId="3" xfId="1" applyFont="1" applyFill="1" applyBorder="1" applyAlignment="1" applyProtection="1">
      <alignment wrapText="1"/>
    </xf>
    <xf numFmtId="164" fontId="5" fillId="3" borderId="0" xfId="0" applyNumberFormat="1" applyFont="1" applyFill="1" applyAlignment="1">
      <alignment vertical="center" wrapText="1"/>
    </xf>
    <xf numFmtId="164" fontId="2" fillId="0" borderId="0" xfId="0" applyNumberFormat="1" applyFont="1" applyAlignment="1">
      <alignment wrapText="1"/>
    </xf>
    <xf numFmtId="164" fontId="6" fillId="0" borderId="0" xfId="1" applyFont="1" applyFill="1" applyBorder="1" applyAlignment="1">
      <alignment horizontal="right" vertical="center" wrapText="1"/>
    </xf>
    <xf numFmtId="0" fontId="2" fillId="2" borderId="38" xfId="0" applyFont="1" applyFill="1" applyBorder="1" applyAlignment="1">
      <alignment horizontal="center" wrapText="1"/>
    </xf>
    <xf numFmtId="164" fontId="2" fillId="2" borderId="3" xfId="0" applyNumberFormat="1" applyFont="1" applyFill="1" applyBorder="1" applyAlignment="1">
      <alignment wrapText="1"/>
    </xf>
    <xf numFmtId="0" fontId="6" fillId="2" borderId="38" xfId="0" applyFont="1" applyFill="1" applyBorder="1" applyAlignment="1">
      <alignment vertical="center" wrapText="1"/>
    </xf>
    <xf numFmtId="164" fontId="2" fillId="2" borderId="38" xfId="0" applyNumberFormat="1" applyFont="1" applyFill="1" applyBorder="1" applyAlignment="1">
      <alignment wrapText="1"/>
    </xf>
    <xf numFmtId="0" fontId="2" fillId="2" borderId="13" xfId="0" applyFont="1" applyFill="1" applyBorder="1" applyAlignment="1">
      <alignment horizontal="left" wrapText="1"/>
    </xf>
    <xf numFmtId="164" fontId="2" fillId="2" borderId="13" xfId="0" applyNumberFormat="1" applyFont="1" applyFill="1" applyBorder="1" applyAlignment="1">
      <alignment horizontal="center" wrapText="1"/>
    </xf>
    <xf numFmtId="164" fontId="2" fillId="2" borderId="13" xfId="0" applyNumberFormat="1" applyFont="1" applyFill="1" applyBorder="1" applyAlignment="1">
      <alignment wrapText="1"/>
    </xf>
    <xf numFmtId="164" fontId="2" fillId="4" borderId="3" xfId="1" applyFont="1" applyFill="1" applyBorder="1" applyAlignment="1">
      <alignment wrapText="1"/>
    </xf>
    <xf numFmtId="164" fontId="2" fillId="3" borderId="4" xfId="1" applyFont="1" applyFill="1" applyBorder="1" applyAlignment="1" applyProtection="1">
      <alignment wrapText="1"/>
    </xf>
    <xf numFmtId="164" fontId="2" fillId="3" borderId="1" xfId="1" applyFont="1" applyFill="1" applyBorder="1" applyAlignment="1">
      <alignment wrapText="1"/>
    </xf>
    <xf numFmtId="164" fontId="2" fillId="3" borderId="2" xfId="0" applyNumberFormat="1" applyFont="1" applyFill="1" applyBorder="1" applyAlignment="1">
      <alignment wrapText="1"/>
    </xf>
    <xf numFmtId="164" fontId="2" fillId="3" borderId="1" xfId="1" applyFont="1" applyFill="1" applyBorder="1" applyAlignment="1" applyProtection="1">
      <alignment wrapText="1"/>
    </xf>
    <xf numFmtId="164" fontId="2" fillId="2" borderId="37" xfId="0" applyNumberFormat="1" applyFont="1" applyFill="1" applyBorder="1" applyAlignment="1">
      <alignment wrapText="1"/>
    </xf>
    <xf numFmtId="164" fontId="2" fillId="2" borderId="9" xfId="0" applyNumberFormat="1" applyFont="1" applyFill="1" applyBorder="1" applyAlignment="1">
      <alignment wrapText="1"/>
    </xf>
    <xf numFmtId="0" fontId="2" fillId="2" borderId="11" xfId="0" applyFont="1" applyFill="1" applyBorder="1" applyAlignment="1">
      <alignment horizontal="center" wrapText="1"/>
    </xf>
    <xf numFmtId="164" fontId="5" fillId="2" borderId="38" xfId="0" applyNumberFormat="1" applyFont="1" applyFill="1" applyBorder="1" applyAlignment="1">
      <alignment wrapText="1"/>
    </xf>
    <xf numFmtId="164" fontId="2" fillId="2" borderId="33" xfId="0" applyNumberFormat="1" applyFont="1" applyFill="1" applyBorder="1" applyAlignment="1">
      <alignment wrapText="1"/>
    </xf>
    <xf numFmtId="164" fontId="5" fillId="2" borderId="13" xfId="0" applyNumberFormat="1" applyFont="1" applyFill="1" applyBorder="1" applyAlignment="1">
      <alignment wrapText="1"/>
    </xf>
    <xf numFmtId="0" fontId="5" fillId="0" borderId="0" xfId="0" applyFont="1"/>
    <xf numFmtId="0" fontId="15" fillId="0" borderId="0" xfId="0" applyFont="1"/>
    <xf numFmtId="49" fontId="0" fillId="0" borderId="0" xfId="0" applyNumberFormat="1"/>
    <xf numFmtId="0" fontId="15" fillId="0" borderId="0" xfId="0" applyFont="1" applyAlignment="1">
      <alignment vertical="center"/>
    </xf>
    <xf numFmtId="49" fontId="16" fillId="0" borderId="0" xfId="0" applyNumberFormat="1" applyFont="1" applyAlignment="1">
      <alignment horizontal="left"/>
    </xf>
    <xf numFmtId="49" fontId="16" fillId="0" borderId="0" xfId="0" applyNumberFormat="1" applyFont="1" applyAlignment="1">
      <alignment horizontal="left" wrapText="1"/>
    </xf>
    <xf numFmtId="0" fontId="3" fillId="2" borderId="10" xfId="0" applyFont="1" applyFill="1" applyBorder="1"/>
    <xf numFmtId="0" fontId="3" fillId="2" borderId="8" xfId="0" applyFont="1" applyFill="1" applyBorder="1"/>
    <xf numFmtId="0" fontId="3" fillId="2" borderId="3" xfId="0" applyFont="1" applyFill="1" applyBorder="1"/>
    <xf numFmtId="0" fontId="3" fillId="2" borderId="9" xfId="0" applyFont="1" applyFill="1" applyBorder="1"/>
    <xf numFmtId="0" fontId="0" fillId="2" borderId="8" xfId="0" applyFill="1" applyBorder="1" applyAlignment="1">
      <alignment vertical="center" wrapText="1"/>
    </xf>
    <xf numFmtId="9" fontId="0" fillId="2" borderId="3" xfId="2" applyFont="1" applyFill="1" applyBorder="1" applyAlignment="1">
      <alignment vertical="center"/>
    </xf>
    <xf numFmtId="164" fontId="0" fillId="2" borderId="9" xfId="0" applyNumberFormat="1" applyFill="1" applyBorder="1" applyAlignment="1">
      <alignment vertical="center"/>
    </xf>
    <xf numFmtId="0" fontId="0" fillId="2" borderId="8" xfId="0" applyFill="1" applyBorder="1" applyAlignment="1">
      <alignment wrapText="1"/>
    </xf>
    <xf numFmtId="0" fontId="0" fillId="2" borderId="8" xfId="0" applyFill="1" applyBorder="1"/>
    <xf numFmtId="0" fontId="0" fillId="2" borderId="12" xfId="0" applyFill="1" applyBorder="1"/>
    <xf numFmtId="164" fontId="0" fillId="2" borderId="14" xfId="0" applyNumberFormat="1" applyFill="1" applyBorder="1" applyAlignment="1">
      <alignment vertical="center"/>
    </xf>
    <xf numFmtId="164" fontId="5" fillId="0" borderId="38" xfId="0" applyNumberFormat="1" applyFont="1" applyBorder="1" applyAlignment="1" applyProtection="1">
      <alignment wrapText="1"/>
      <protection locked="0"/>
    </xf>
    <xf numFmtId="164" fontId="5" fillId="3" borderId="38" xfId="1" applyFont="1" applyFill="1" applyBorder="1" applyAlignment="1" applyProtection="1">
      <alignment horizontal="center" vertical="center" wrapText="1"/>
      <protection locked="0"/>
    </xf>
    <xf numFmtId="164" fontId="5" fillId="0" borderId="3" xfId="0" applyNumberFormat="1" applyFont="1" applyBorder="1" applyAlignment="1" applyProtection="1">
      <alignment wrapText="1"/>
      <protection locked="0"/>
    </xf>
    <xf numFmtId="0" fontId="2" fillId="6" borderId="3" xfId="0" applyFont="1" applyFill="1" applyBorder="1" applyAlignment="1">
      <alignment vertical="center" wrapText="1"/>
    </xf>
    <xf numFmtId="0" fontId="2" fillId="2" borderId="3" xfId="0" applyFont="1" applyFill="1" applyBorder="1" applyAlignment="1">
      <alignment vertical="center" wrapText="1"/>
    </xf>
    <xf numFmtId="9" fontId="2" fillId="2" borderId="14" xfId="2" applyFont="1" applyFill="1" applyBorder="1" applyAlignment="1" applyProtection="1">
      <alignment vertical="center" wrapText="1"/>
    </xf>
    <xf numFmtId="0" fontId="3" fillId="2" borderId="27" xfId="0" applyFont="1" applyFill="1" applyBorder="1" applyAlignment="1">
      <alignment horizontal="left" vertical="center" wrapText="1"/>
    </xf>
    <xf numFmtId="0" fontId="3" fillId="2" borderId="8" xfId="0" applyFont="1" applyFill="1" applyBorder="1" applyAlignment="1">
      <alignment horizontal="left" vertical="center" wrapText="1"/>
    </xf>
    <xf numFmtId="164" fontId="2" fillId="2" borderId="9" xfId="2" applyNumberFormat="1" applyFont="1" applyFill="1" applyBorder="1" applyAlignment="1" applyProtection="1">
      <alignment wrapText="1"/>
    </xf>
    <xf numFmtId="0" fontId="0" fillId="2" borderId="8" xfId="0" applyFill="1" applyBorder="1" applyAlignment="1">
      <alignment vertical="top" wrapText="1"/>
    </xf>
    <xf numFmtId="0" fontId="0" fillId="2" borderId="8" xfId="0" applyFill="1" applyBorder="1" applyAlignment="1">
      <alignment vertical="top"/>
    </xf>
    <xf numFmtId="0" fontId="0" fillId="2" borderId="12" xfId="0" applyFill="1" applyBorder="1" applyAlignment="1">
      <alignment vertical="top"/>
    </xf>
    <xf numFmtId="0" fontId="5" fillId="2" borderId="8" xfId="0" applyFont="1" applyFill="1" applyBorder="1" applyAlignment="1">
      <alignment vertical="center" wrapText="1"/>
    </xf>
    <xf numFmtId="0" fontId="2" fillId="2" borderId="38" xfId="0" applyFont="1" applyFill="1" applyBorder="1" applyAlignment="1">
      <alignment vertical="center" wrapText="1"/>
    </xf>
    <xf numFmtId="0" fontId="2" fillId="4" borderId="3" xfId="0" applyFont="1" applyFill="1" applyBorder="1" applyAlignment="1" applyProtection="1">
      <alignment vertical="center" wrapText="1"/>
      <protection locked="0"/>
    </xf>
    <xf numFmtId="0" fontId="2" fillId="2" borderId="34" xfId="0" applyFont="1" applyFill="1" applyBorder="1" applyAlignment="1">
      <alignment vertical="center" wrapText="1"/>
    </xf>
    <xf numFmtId="164" fontId="2" fillId="4" borderId="3" xfId="1" applyFont="1" applyFill="1" applyBorder="1" applyAlignment="1" applyProtection="1">
      <alignment vertical="center" wrapText="1"/>
    </xf>
    <xf numFmtId="164" fontId="2" fillId="2" borderId="4" xfId="0" applyNumberFormat="1" applyFont="1" applyFill="1" applyBorder="1" applyAlignment="1">
      <alignment wrapText="1"/>
    </xf>
    <xf numFmtId="164" fontId="2" fillId="3" borderId="1" xfId="0" applyNumberFormat="1" applyFont="1" applyFill="1" applyBorder="1" applyAlignment="1">
      <alignment wrapText="1"/>
    </xf>
    <xf numFmtId="164" fontId="5" fillId="2" borderId="3" xfId="0" applyNumberFormat="1" applyFont="1" applyFill="1" applyBorder="1" applyAlignment="1">
      <alignment wrapText="1"/>
    </xf>
    <xf numFmtId="164" fontId="5" fillId="2" borderId="3" xfId="1" applyFont="1" applyFill="1" applyBorder="1" applyAlignment="1">
      <alignment wrapText="1"/>
    </xf>
    <xf numFmtId="164" fontId="5" fillId="2" borderId="9" xfId="0" applyNumberFormat="1" applyFont="1" applyFill="1" applyBorder="1" applyAlignment="1">
      <alignment wrapText="1"/>
    </xf>
    <xf numFmtId="0" fontId="2" fillId="2" borderId="31" xfId="0" applyFont="1" applyFill="1" applyBorder="1" applyAlignment="1">
      <alignment wrapText="1"/>
    </xf>
    <xf numFmtId="164" fontId="2" fillId="2" borderId="32" xfId="0" applyNumberFormat="1" applyFont="1" applyFill="1" applyBorder="1" applyAlignment="1">
      <alignment wrapText="1"/>
    </xf>
    <xf numFmtId="164" fontId="5" fillId="2" borderId="14" xfId="0" applyNumberFormat="1" applyFont="1" applyFill="1" applyBorder="1" applyAlignment="1">
      <alignment wrapText="1"/>
    </xf>
    <xf numFmtId="9" fontId="2" fillId="3" borderId="9" xfId="2" applyFont="1" applyFill="1" applyBorder="1" applyAlignment="1" applyProtection="1">
      <alignment vertical="center" wrapText="1"/>
      <protection locked="0"/>
    </xf>
    <xf numFmtId="9" fontId="2" fillId="3" borderId="30" xfId="2" applyFont="1" applyFill="1" applyBorder="1" applyAlignment="1" applyProtection="1">
      <alignment vertical="center" wrapText="1"/>
      <protection locked="0"/>
    </xf>
    <xf numFmtId="9" fontId="2" fillId="3" borderId="30" xfId="2" applyFont="1" applyFill="1" applyBorder="1" applyAlignment="1" applyProtection="1">
      <alignment horizontal="right" vertical="center" wrapText="1"/>
      <protection locked="0"/>
    </xf>
    <xf numFmtId="9" fontId="0" fillId="0" borderId="0" xfId="2" applyFont="1"/>
    <xf numFmtId="164" fontId="2" fillId="4" borderId="5" xfId="1" applyFont="1" applyFill="1" applyBorder="1" applyAlignment="1" applyProtection="1">
      <alignment wrapText="1"/>
    </xf>
    <xf numFmtId="164" fontId="2" fillId="4" borderId="5" xfId="1" applyFont="1" applyFill="1" applyBorder="1" applyAlignment="1">
      <alignment wrapText="1"/>
    </xf>
    <xf numFmtId="164" fontId="2" fillId="2" borderId="5" xfId="0" applyNumberFormat="1" applyFont="1" applyFill="1" applyBorder="1" applyAlignment="1">
      <alignment wrapText="1"/>
    </xf>
    <xf numFmtId="0" fontId="5" fillId="0" borderId="4" xfId="0" applyFont="1" applyBorder="1" applyAlignment="1">
      <alignment wrapText="1"/>
    </xf>
    <xf numFmtId="0" fontId="5" fillId="3" borderId="1" xfId="0" applyFont="1" applyFill="1" applyBorder="1" applyAlignment="1">
      <alignment wrapText="1"/>
    </xf>
    <xf numFmtId="0" fontId="5" fillId="0" borderId="2" xfId="0" applyFont="1" applyBorder="1" applyAlignment="1">
      <alignment wrapText="1"/>
    </xf>
    <xf numFmtId="0" fontId="7" fillId="2" borderId="50" xfId="0" applyFont="1" applyFill="1" applyBorder="1" applyAlignment="1">
      <alignment vertical="center" wrapText="1"/>
    </xf>
    <xf numFmtId="0" fontId="7" fillId="2" borderId="50" xfId="0" applyFont="1" applyFill="1" applyBorder="1" applyAlignment="1" applyProtection="1">
      <alignment vertical="center" wrapText="1"/>
      <protection locked="0"/>
    </xf>
    <xf numFmtId="0" fontId="3" fillId="2" borderId="22" xfId="0" applyFont="1" applyFill="1" applyBorder="1" applyAlignment="1">
      <alignment wrapText="1"/>
    </xf>
    <xf numFmtId="0" fontId="0" fillId="2" borderId="22" xfId="0" applyFill="1" applyBorder="1" applyAlignment="1">
      <alignment wrapText="1"/>
    </xf>
    <xf numFmtId="0" fontId="3" fillId="2" borderId="23" xfId="0" applyFont="1" applyFill="1" applyBorder="1" applyAlignment="1">
      <alignment wrapText="1"/>
    </xf>
    <xf numFmtId="0" fontId="3" fillId="2" borderId="6" xfId="0" applyFont="1" applyFill="1" applyBorder="1" applyAlignment="1">
      <alignment horizontal="center" vertical="center"/>
    </xf>
    <xf numFmtId="0" fontId="3" fillId="2" borderId="22" xfId="0" applyFont="1" applyFill="1" applyBorder="1" applyAlignment="1">
      <alignment vertical="center" wrapText="1"/>
    </xf>
    <xf numFmtId="0" fontId="2" fillId="8" borderId="3" xfId="0" applyFont="1" applyFill="1" applyBorder="1" applyAlignment="1">
      <alignment vertical="center" wrapText="1"/>
    </xf>
    <xf numFmtId="164" fontId="5" fillId="2" borderId="8" xfId="1" applyFont="1" applyFill="1" applyBorder="1" applyAlignment="1" applyProtection="1">
      <alignment wrapText="1"/>
    </xf>
    <xf numFmtId="164" fontId="2" fillId="2" borderId="3" xfId="1" applyFont="1" applyFill="1" applyBorder="1" applyAlignment="1">
      <alignment wrapText="1"/>
    </xf>
    <xf numFmtId="164" fontId="2" fillId="2" borderId="12" xfId="1" applyFont="1" applyFill="1" applyBorder="1" applyAlignment="1" applyProtection="1">
      <alignment wrapText="1"/>
    </xf>
    <xf numFmtId="164" fontId="2" fillId="2" borderId="13" xfId="1" applyFont="1" applyFill="1" applyBorder="1" applyAlignment="1">
      <alignment wrapText="1"/>
    </xf>
    <xf numFmtId="0" fontId="7" fillId="2" borderId="34" xfId="0" applyFont="1" applyFill="1" applyBorder="1" applyAlignment="1">
      <alignment vertical="center" wrapText="1"/>
    </xf>
    <xf numFmtId="164" fontId="5" fillId="2" borderId="5" xfId="0" applyNumberFormat="1" applyFont="1" applyFill="1" applyBorder="1" applyAlignment="1">
      <alignment wrapText="1"/>
    </xf>
    <xf numFmtId="164" fontId="2" fillId="2" borderId="30" xfId="0" applyNumberFormat="1" applyFont="1" applyFill="1" applyBorder="1" applyAlignment="1">
      <alignment wrapText="1"/>
    </xf>
    <xf numFmtId="164" fontId="2" fillId="2" borderId="9" xfId="1" applyFont="1" applyFill="1" applyBorder="1" applyAlignment="1">
      <alignment wrapText="1"/>
    </xf>
    <xf numFmtId="164" fontId="2" fillId="2" borderId="14" xfId="1" applyFont="1" applyFill="1" applyBorder="1" applyAlignment="1">
      <alignment wrapText="1"/>
    </xf>
    <xf numFmtId="164" fontId="5" fillId="2" borderId="27" xfId="1" applyFont="1" applyFill="1" applyBorder="1" applyAlignment="1" applyProtection="1">
      <alignment wrapText="1"/>
    </xf>
    <xf numFmtId="164" fontId="5" fillId="2" borderId="29" xfId="1" applyFont="1" applyFill="1" applyBorder="1" applyAlignment="1">
      <alignment wrapText="1"/>
    </xf>
    <xf numFmtId="164" fontId="5" fillId="2" borderId="16" xfId="0" applyNumberFormat="1" applyFont="1" applyFill="1" applyBorder="1" applyAlignment="1">
      <alignment wrapText="1"/>
    </xf>
    <xf numFmtId="164" fontId="2" fillId="3" borderId="0" xfId="1" applyFont="1" applyFill="1" applyBorder="1" applyAlignment="1" applyProtection="1">
      <alignment vertical="center" wrapText="1"/>
      <protection locked="0"/>
    </xf>
    <xf numFmtId="164" fontId="0" fillId="0" borderId="0" xfId="1" applyFont="1" applyBorder="1" applyAlignment="1">
      <alignment wrapText="1"/>
    </xf>
    <xf numFmtId="164" fontId="2" fillId="3" borderId="0" xfId="1" applyFont="1" applyFill="1" applyBorder="1" applyAlignment="1">
      <alignment vertical="center" wrapText="1"/>
    </xf>
    <xf numFmtId="164" fontId="2" fillId="3" borderId="0" xfId="1" applyFont="1" applyFill="1" applyBorder="1" applyAlignment="1" applyProtection="1">
      <alignment horizontal="center" vertical="center" wrapText="1"/>
    </xf>
    <xf numFmtId="164" fontId="2" fillId="3" borderId="0" xfId="1" applyFont="1" applyFill="1" applyBorder="1" applyAlignment="1" applyProtection="1">
      <alignment horizontal="right" vertical="center" wrapText="1"/>
      <protection locked="0"/>
    </xf>
    <xf numFmtId="164" fontId="2" fillId="3" borderId="0" xfId="1" applyFont="1" applyFill="1" applyBorder="1" applyAlignment="1" applyProtection="1">
      <alignment vertical="center" wrapText="1"/>
    </xf>
    <xf numFmtId="164" fontId="2" fillId="0" borderId="0" xfId="1" applyFont="1" applyFill="1" applyBorder="1" applyAlignment="1">
      <alignment vertical="center" wrapText="1"/>
    </xf>
    <xf numFmtId="164" fontId="0" fillId="0" borderId="0" xfId="1" applyFont="1" applyFill="1" applyBorder="1" applyAlignment="1">
      <alignment wrapText="1"/>
    </xf>
    <xf numFmtId="164" fontId="14" fillId="0" borderId="0" xfId="1" applyFont="1" applyBorder="1" applyAlignment="1">
      <alignment wrapText="1"/>
    </xf>
    <xf numFmtId="164" fontId="12" fillId="3" borderId="0" xfId="1" applyFont="1" applyFill="1" applyBorder="1" applyAlignment="1">
      <alignment horizontal="left" wrapText="1"/>
    </xf>
    <xf numFmtId="0" fontId="1" fillId="2" borderId="8" xfId="0" applyFont="1" applyFill="1" applyBorder="1" applyAlignment="1">
      <alignment vertical="center" wrapText="1"/>
    </xf>
    <xf numFmtId="164" fontId="2" fillId="2" borderId="27" xfId="0" applyNumberFormat="1" applyFont="1" applyFill="1" applyBorder="1" applyAlignment="1">
      <alignment vertical="center" wrapText="1"/>
    </xf>
    <xf numFmtId="164" fontId="0" fillId="2" borderId="16" xfId="1" applyFont="1" applyFill="1" applyBorder="1" applyAlignment="1">
      <alignment vertical="center" wrapText="1"/>
    </xf>
    <xf numFmtId="0" fontId="0" fillId="2" borderId="12" xfId="0" applyFill="1" applyBorder="1" applyAlignment="1">
      <alignment wrapText="1"/>
    </xf>
    <xf numFmtId="9" fontId="0" fillId="2" borderId="14" xfId="2" applyFont="1" applyFill="1" applyBorder="1" applyAlignment="1">
      <alignment wrapText="1"/>
    </xf>
    <xf numFmtId="164" fontId="2" fillId="2" borderId="9" xfId="2" applyNumberFormat="1" applyFont="1" applyFill="1" applyBorder="1" applyAlignment="1">
      <alignment vertical="center" wrapText="1"/>
    </xf>
    <xf numFmtId="0" fontId="2" fillId="2" borderId="35" xfId="0" applyFont="1" applyFill="1" applyBorder="1" applyAlignment="1">
      <alignment horizontal="center" vertical="center" wrapText="1"/>
    </xf>
    <xf numFmtId="9" fontId="2" fillId="2" borderId="35" xfId="2" applyFont="1" applyFill="1" applyBorder="1" applyAlignment="1">
      <alignment vertical="center" wrapText="1"/>
    </xf>
    <xf numFmtId="9" fontId="2" fillId="2" borderId="47" xfId="2" applyFont="1" applyFill="1" applyBorder="1" applyAlignment="1">
      <alignment vertical="center" wrapText="1"/>
    </xf>
    <xf numFmtId="164" fontId="3" fillId="2" borderId="13" xfId="0" applyNumberFormat="1" applyFont="1" applyFill="1" applyBorder="1"/>
    <xf numFmtId="164" fontId="2" fillId="2" borderId="30" xfId="1" applyFont="1" applyFill="1" applyBorder="1" applyAlignment="1" applyProtection="1">
      <alignment horizontal="center" vertical="center" wrapText="1"/>
    </xf>
    <xf numFmtId="0" fontId="2" fillId="2" borderId="5"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11" fillId="7" borderId="6" xfId="0" applyFont="1" applyFill="1" applyBorder="1" applyAlignment="1">
      <alignment vertical="top" wrapText="1"/>
    </xf>
    <xf numFmtId="0" fontId="2" fillId="0" borderId="3" xfId="0" applyFont="1" applyBorder="1" applyAlignment="1" applyProtection="1">
      <alignment horizontal="center" vertical="center" wrapText="1"/>
      <protection locked="0"/>
    </xf>
    <xf numFmtId="164" fontId="0" fillId="0" borderId="0" xfId="1" applyFont="1" applyFill="1" applyBorder="1" applyAlignment="1">
      <alignment vertical="center" wrapText="1"/>
    </xf>
    <xf numFmtId="9" fontId="0" fillId="0" borderId="0" xfId="2" applyFont="1" applyFill="1" applyBorder="1" applyAlignment="1">
      <alignment wrapText="1"/>
    </xf>
    <xf numFmtId="164" fontId="2" fillId="2" borderId="3" xfId="1" applyFont="1" applyFill="1" applyBorder="1" applyAlignment="1" applyProtection="1">
      <alignment horizontal="center" vertical="center" wrapText="1"/>
      <protection locked="0"/>
    </xf>
    <xf numFmtId="0" fontId="7" fillId="2" borderId="51" xfId="0" applyFont="1" applyFill="1" applyBorder="1" applyAlignment="1">
      <alignment vertical="center" wrapText="1"/>
    </xf>
    <xf numFmtId="164" fontId="14" fillId="0" borderId="0" xfId="1" applyFont="1" applyFill="1" applyBorder="1" applyAlignment="1">
      <alignment wrapText="1"/>
    </xf>
    <xf numFmtId="164" fontId="12" fillId="0" borderId="0" xfId="1" applyFont="1" applyFill="1" applyBorder="1" applyAlignment="1">
      <alignment horizontal="left" wrapText="1"/>
    </xf>
    <xf numFmtId="164" fontId="2" fillId="0" borderId="3" xfId="1" applyFont="1" applyFill="1" applyBorder="1" applyAlignment="1" applyProtection="1">
      <alignment horizontal="center" vertical="center" wrapText="1"/>
    </xf>
    <xf numFmtId="164" fontId="2" fillId="0" borderId="0" xfId="1" applyFont="1" applyFill="1" applyBorder="1" applyAlignment="1" applyProtection="1">
      <alignment vertical="center" wrapText="1"/>
      <protection locked="0"/>
    </xf>
    <xf numFmtId="164" fontId="2" fillId="0" borderId="0" xfId="1" applyFont="1" applyFill="1" applyBorder="1" applyAlignment="1" applyProtection="1">
      <alignment horizontal="right" vertical="center" wrapText="1"/>
      <protection locked="0"/>
    </xf>
    <xf numFmtId="0" fontId="2" fillId="9" borderId="3" xfId="0" applyFont="1" applyFill="1" applyBorder="1" applyAlignment="1">
      <alignment horizontal="center" vertical="center" wrapText="1"/>
    </xf>
    <xf numFmtId="0" fontId="23" fillId="0" borderId="3" xfId="0" applyFont="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3" xfId="0" applyFont="1" applyBorder="1" applyAlignment="1" applyProtection="1">
      <alignment horizontal="left" vertical="top" wrapText="1"/>
      <protection locked="0"/>
    </xf>
    <xf numFmtId="49" fontId="1" fillId="0" borderId="3" xfId="1" applyNumberFormat="1" applyFont="1" applyBorder="1" applyAlignment="1" applyProtection="1">
      <alignment horizontal="left" wrapText="1"/>
      <protection locked="0"/>
    </xf>
    <xf numFmtId="49" fontId="1" fillId="0" borderId="3" xfId="1" applyNumberFormat="1" applyFont="1" applyBorder="1" applyAlignment="1" applyProtection="1">
      <alignment horizontal="left" vertical="center" wrapText="1"/>
      <protection locked="0"/>
    </xf>
    <xf numFmtId="49" fontId="1" fillId="0" borderId="3" xfId="0" applyNumberFormat="1" applyFont="1" applyBorder="1" applyAlignment="1" applyProtection="1">
      <alignment horizontal="left" wrapText="1"/>
      <protection locked="0"/>
    </xf>
    <xf numFmtId="0" fontId="1" fillId="3" borderId="3" xfId="0" applyFont="1" applyFill="1" applyBorder="1" applyAlignment="1" applyProtection="1">
      <alignment vertical="center" wrapText="1"/>
      <protection locked="0"/>
    </xf>
    <xf numFmtId="0" fontId="1" fillId="3" borderId="2" xfId="0" applyFont="1" applyFill="1" applyBorder="1" applyAlignment="1" applyProtection="1">
      <alignment vertical="center" wrapText="1"/>
      <protection locked="0"/>
    </xf>
    <xf numFmtId="49" fontId="1" fillId="0" borderId="3" xfId="0" applyNumberFormat="1" applyFont="1" applyBorder="1" applyAlignment="1" applyProtection="1">
      <alignment horizontal="left" vertical="center" wrapText="1"/>
      <protection locked="0"/>
    </xf>
    <xf numFmtId="9" fontId="2" fillId="2" borderId="9" xfId="2" applyFont="1" applyFill="1" applyBorder="1" applyAlignment="1" applyProtection="1">
      <alignment wrapText="1"/>
    </xf>
    <xf numFmtId="165" fontId="2" fillId="2" borderId="3" xfId="1" applyNumberFormat="1" applyFont="1" applyFill="1" applyBorder="1" applyAlignment="1" applyProtection="1">
      <alignment vertical="center" wrapText="1"/>
    </xf>
    <xf numFmtId="165" fontId="2" fillId="2" borderId="4" xfId="1" applyNumberFormat="1" applyFont="1" applyFill="1" applyBorder="1" applyAlignment="1" applyProtection="1">
      <alignment vertical="center" wrapText="1"/>
    </xf>
    <xf numFmtId="165" fontId="2" fillId="2" borderId="39" xfId="1" applyNumberFormat="1" applyFont="1" applyFill="1" applyBorder="1" applyAlignment="1" applyProtection="1">
      <alignment vertical="center" wrapText="1"/>
    </xf>
    <xf numFmtId="165" fontId="2" fillId="2" borderId="13" xfId="1" applyNumberFormat="1" applyFont="1" applyFill="1" applyBorder="1" applyAlignment="1" applyProtection="1">
      <alignment vertical="center" wrapText="1"/>
    </xf>
    <xf numFmtId="165" fontId="2" fillId="2" borderId="16" xfId="0" applyNumberFormat="1" applyFont="1" applyFill="1" applyBorder="1" applyAlignment="1">
      <alignment vertical="center" wrapText="1"/>
    </xf>
    <xf numFmtId="165" fontId="2" fillId="2" borderId="14" xfId="1" applyNumberFormat="1" applyFont="1" applyFill="1" applyBorder="1" applyAlignment="1" applyProtection="1">
      <alignment vertical="center" wrapText="1"/>
    </xf>
    <xf numFmtId="164" fontId="1" fillId="0" borderId="38" xfId="0" applyNumberFormat="1" applyFont="1" applyBorder="1" applyAlignment="1" applyProtection="1">
      <alignment wrapText="1"/>
      <protection locked="0"/>
    </xf>
    <xf numFmtId="49" fontId="1" fillId="0" borderId="3" xfId="1" applyNumberFormat="1" applyFont="1" applyBorder="1" applyAlignment="1" applyProtection="1">
      <alignment horizontal="left" vertical="top" wrapText="1"/>
      <protection locked="0"/>
    </xf>
    <xf numFmtId="0" fontId="1" fillId="0" borderId="0" xfId="0" applyFont="1" applyAlignment="1" applyProtection="1">
      <alignment wrapText="1"/>
      <protection locked="0"/>
    </xf>
    <xf numFmtId="0" fontId="1" fillId="3" borderId="3" xfId="0" applyFont="1" applyFill="1" applyBorder="1" applyAlignment="1" applyProtection="1">
      <alignment horizontal="left" vertical="top" wrapText="1"/>
      <protection locked="0"/>
    </xf>
    <xf numFmtId="0" fontId="1" fillId="6" borderId="3" xfId="0" applyFont="1" applyFill="1" applyBorder="1" applyAlignment="1">
      <alignment vertical="center" wrapText="1"/>
    </xf>
    <xf numFmtId="164" fontId="1" fillId="0" borderId="3" xfId="1" applyFont="1" applyBorder="1" applyAlignment="1" applyProtection="1">
      <alignment horizontal="center" vertical="center" wrapText="1"/>
      <protection locked="0"/>
    </xf>
    <xf numFmtId="164" fontId="1" fillId="2" borderId="3" xfId="1" applyFont="1" applyFill="1" applyBorder="1" applyAlignment="1" applyProtection="1">
      <alignment horizontal="center" vertical="center" wrapText="1"/>
    </xf>
    <xf numFmtId="9" fontId="1" fillId="0" borderId="3" xfId="2" applyFont="1" applyFill="1" applyBorder="1" applyAlignment="1" applyProtection="1">
      <alignment horizontal="center" vertical="center" wrapText="1"/>
      <protection locked="0"/>
    </xf>
    <xf numFmtId="164" fontId="1" fillId="0" borderId="3" xfId="1" applyFont="1" applyFill="1" applyBorder="1" applyAlignment="1" applyProtection="1">
      <alignment horizontal="center" vertical="center" wrapText="1"/>
      <protection locked="0"/>
    </xf>
    <xf numFmtId="164" fontId="1" fillId="0" borderId="0" xfId="1" applyFont="1" applyFill="1" applyBorder="1" applyAlignment="1" applyProtection="1">
      <alignment horizontal="center" vertical="center" wrapText="1"/>
    </xf>
    <xf numFmtId="9" fontId="1" fillId="0" borderId="3" xfId="2" applyFont="1" applyBorder="1" applyAlignment="1" applyProtection="1">
      <alignment horizontal="center" vertical="center" wrapText="1"/>
      <protection locked="0"/>
    </xf>
    <xf numFmtId="164" fontId="1" fillId="3" borderId="3" xfId="1" applyFont="1" applyFill="1" applyBorder="1" applyAlignment="1" applyProtection="1">
      <alignment horizontal="center" vertical="center" wrapText="1"/>
      <protection locked="0"/>
    </xf>
    <xf numFmtId="9" fontId="1" fillId="3" borderId="3" xfId="2" applyFont="1" applyFill="1" applyBorder="1" applyAlignment="1" applyProtection="1">
      <alignment horizontal="center" vertical="center" wrapText="1"/>
      <protection locked="0"/>
    </xf>
    <xf numFmtId="49" fontId="1" fillId="3" borderId="3" xfId="1" applyNumberFormat="1" applyFont="1" applyFill="1" applyBorder="1" applyAlignment="1" applyProtection="1">
      <alignment horizontal="left" wrapText="1"/>
      <protection locked="0"/>
    </xf>
    <xf numFmtId="0" fontId="1" fillId="3" borderId="0" xfId="0" applyFont="1" applyFill="1" applyAlignment="1" applyProtection="1">
      <alignment vertical="center" wrapText="1"/>
      <protection locked="0"/>
    </xf>
    <xf numFmtId="0" fontId="1" fillId="3" borderId="0" xfId="0" applyFont="1" applyFill="1" applyAlignment="1" applyProtection="1">
      <alignment horizontal="left" vertical="top" wrapText="1"/>
      <protection locked="0"/>
    </xf>
    <xf numFmtId="164" fontId="1" fillId="3" borderId="0" xfId="1" applyFont="1" applyFill="1" applyBorder="1" applyAlignment="1" applyProtection="1">
      <alignment horizontal="center" vertical="center" wrapText="1"/>
      <protection locked="0"/>
    </xf>
    <xf numFmtId="164" fontId="1" fillId="0" borderId="0" xfId="1" applyFont="1" applyFill="1" applyBorder="1" applyAlignment="1" applyProtection="1">
      <alignment horizontal="center" vertical="center" wrapText="1"/>
      <protection locked="0"/>
    </xf>
    <xf numFmtId="164" fontId="1" fillId="3" borderId="0" xfId="1" applyFont="1" applyFill="1" applyBorder="1" applyAlignment="1" applyProtection="1">
      <alignment vertical="center" wrapText="1"/>
      <protection locked="0"/>
    </xf>
    <xf numFmtId="164" fontId="1" fillId="0" borderId="0" xfId="1" applyFont="1" applyFill="1" applyBorder="1" applyAlignment="1" applyProtection="1">
      <alignment vertical="center" wrapText="1"/>
      <protection locked="0"/>
    </xf>
    <xf numFmtId="0" fontId="1" fillId="3" borderId="1" xfId="0" applyFont="1" applyFill="1" applyBorder="1" applyAlignment="1" applyProtection="1">
      <alignment vertical="center" wrapText="1"/>
      <protection locked="0"/>
    </xf>
    <xf numFmtId="164" fontId="1" fillId="3" borderId="3" xfId="1" applyFont="1" applyFill="1" applyBorder="1" applyAlignment="1" applyProtection="1">
      <alignment vertical="center" wrapText="1"/>
      <protection locked="0"/>
    </xf>
    <xf numFmtId="164" fontId="1" fillId="0" borderId="3" xfId="1" applyFont="1" applyBorder="1" applyAlignment="1" applyProtection="1">
      <alignment vertical="center" wrapText="1"/>
      <protection locked="0"/>
    </xf>
    <xf numFmtId="164" fontId="1" fillId="2" borderId="3" xfId="1" applyFont="1" applyFill="1" applyBorder="1" applyAlignment="1" applyProtection="1">
      <alignment vertical="center" wrapText="1"/>
    </xf>
    <xf numFmtId="9" fontId="1" fillId="0" borderId="3" xfId="2" applyFont="1" applyBorder="1" applyAlignment="1" applyProtection="1">
      <alignment vertical="center" wrapText="1"/>
      <protection locked="0"/>
    </xf>
    <xf numFmtId="164" fontId="1" fillId="0" borderId="3" xfId="1" applyFont="1" applyFill="1" applyBorder="1" applyAlignment="1" applyProtection="1">
      <alignment vertical="center" wrapText="1"/>
      <protection locked="0"/>
    </xf>
    <xf numFmtId="0" fontId="1" fillId="2" borderId="34" xfId="0" applyFont="1" applyFill="1" applyBorder="1" applyAlignment="1">
      <alignment horizontal="center" vertical="center" wrapText="1"/>
    </xf>
    <xf numFmtId="0" fontId="1" fillId="3" borderId="0" xfId="0" applyFont="1" applyFill="1" applyAlignment="1">
      <alignment vertical="center" wrapText="1"/>
    </xf>
    <xf numFmtId="165" fontId="1" fillId="2" borderId="3" xfId="0" applyNumberFormat="1" applyFont="1" applyFill="1" applyBorder="1" applyAlignment="1">
      <alignment vertical="center" wrapText="1"/>
    </xf>
    <xf numFmtId="165" fontId="1" fillId="2" borderId="9" xfId="0" applyNumberFormat="1" applyFont="1" applyFill="1" applyBorder="1" applyAlignment="1">
      <alignment vertical="center" wrapText="1"/>
    </xf>
    <xf numFmtId="0" fontId="1" fillId="0" borderId="0" xfId="0" applyFont="1" applyAlignment="1" applyProtection="1">
      <alignment vertical="center" wrapText="1"/>
      <protection locked="0"/>
    </xf>
    <xf numFmtId="0" fontId="1" fillId="0" borderId="0" xfId="0" applyFont="1" applyAlignment="1">
      <alignment vertical="center" wrapText="1"/>
    </xf>
    <xf numFmtId="49" fontId="1" fillId="0" borderId="3" xfId="1" applyNumberFormat="1" applyFont="1" applyFill="1" applyBorder="1" applyAlignment="1" applyProtection="1">
      <alignment horizontal="left" wrapText="1"/>
      <protection locked="0"/>
    </xf>
    <xf numFmtId="164" fontId="24" fillId="0" borderId="3" xfId="1" applyFont="1" applyFill="1" applyBorder="1" applyAlignment="1" applyProtection="1">
      <alignment vertical="center" wrapText="1"/>
      <protection locked="0"/>
    </xf>
    <xf numFmtId="164" fontId="23" fillId="0" borderId="3" xfId="1" applyFont="1" applyFill="1" applyBorder="1" applyAlignment="1" applyProtection="1">
      <alignment horizontal="center" vertical="center" wrapText="1"/>
      <protection locked="0"/>
    </xf>
    <xf numFmtId="0" fontId="2" fillId="0" borderId="0" xfId="0" applyFont="1" applyAlignment="1">
      <alignment horizontal="center" vertical="center" wrapText="1"/>
    </xf>
    <xf numFmtId="0" fontId="3" fillId="2" borderId="7"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0" fillId="5" borderId="12" xfId="0" applyFill="1" applyBorder="1" applyAlignment="1">
      <alignment horizontal="center" vertical="center" wrapText="1"/>
    </xf>
    <xf numFmtId="0" fontId="0" fillId="5" borderId="14" xfId="0" applyFill="1" applyBorder="1" applyAlignment="1">
      <alignment horizontal="center" vertical="center" wrapText="1"/>
    </xf>
    <xf numFmtId="0" fontId="1" fillId="3" borderId="3" xfId="0" applyFont="1" applyFill="1" applyBorder="1" applyAlignment="1" applyProtection="1">
      <alignment horizontal="left" vertical="top" wrapText="1"/>
      <protection locked="0"/>
    </xf>
    <xf numFmtId="164" fontId="1" fillId="3" borderId="3" xfId="1" applyFont="1" applyFill="1" applyBorder="1" applyAlignment="1" applyProtection="1">
      <alignment horizontal="left" vertical="top" wrapText="1"/>
      <protection locked="0"/>
    </xf>
    <xf numFmtId="0" fontId="2" fillId="4" borderId="40" xfId="0" applyFont="1" applyFill="1" applyBorder="1" applyAlignment="1">
      <alignment horizontal="center" vertical="center" wrapText="1"/>
    </xf>
    <xf numFmtId="0" fontId="2" fillId="4" borderId="41" xfId="0" applyFont="1" applyFill="1" applyBorder="1" applyAlignment="1">
      <alignment horizontal="center" vertical="center" wrapText="1"/>
    </xf>
    <xf numFmtId="0" fontId="2" fillId="4" borderId="42"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3" borderId="3" xfId="0" applyFont="1" applyFill="1" applyBorder="1" applyAlignment="1" applyProtection="1">
      <alignment horizontal="left" vertical="top" wrapText="1"/>
      <protection locked="0"/>
    </xf>
    <xf numFmtId="164" fontId="2" fillId="3" borderId="3" xfId="1" applyFont="1" applyFill="1" applyBorder="1" applyAlignment="1" applyProtection="1">
      <alignment horizontal="left" vertical="top" wrapText="1"/>
      <protection locked="0"/>
    </xf>
    <xf numFmtId="0" fontId="17" fillId="0" borderId="0" xfId="0" applyFont="1" applyAlignment="1">
      <alignment horizontal="left" vertical="top" wrapText="1"/>
    </xf>
    <xf numFmtId="0" fontId="22" fillId="0" borderId="0" xfId="0" applyFont="1" applyAlignment="1">
      <alignment horizontal="left" wrapText="1"/>
    </xf>
    <xf numFmtId="49" fontId="2" fillId="3" borderId="3" xfId="0" applyNumberFormat="1" applyFont="1" applyFill="1" applyBorder="1" applyAlignment="1" applyProtection="1">
      <alignment horizontal="left" vertical="top" wrapText="1"/>
      <protection locked="0"/>
    </xf>
    <xf numFmtId="0" fontId="21" fillId="0" borderId="48" xfId="0" applyFont="1" applyBorder="1" applyAlignment="1">
      <alignment horizontal="left" wrapText="1"/>
    </xf>
    <xf numFmtId="0" fontId="2" fillId="2" borderId="4" xfId="0" applyFont="1" applyFill="1" applyBorder="1" applyAlignment="1">
      <alignment horizontal="left"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2" fillId="2" borderId="43" xfId="0" applyFont="1" applyFill="1" applyBorder="1" applyAlignment="1">
      <alignment horizontal="left" wrapText="1"/>
    </xf>
    <xf numFmtId="0" fontId="2" fillId="2" borderId="48" xfId="0" applyFont="1" applyFill="1" applyBorder="1" applyAlignment="1">
      <alignment horizontal="left" wrapText="1"/>
    </xf>
    <xf numFmtId="0" fontId="2" fillId="2" borderId="49" xfId="0" applyFont="1" applyFill="1" applyBorder="1" applyAlignment="1">
      <alignment horizontal="left" wrapText="1"/>
    </xf>
    <xf numFmtId="0" fontId="2" fillId="2" borderId="25" xfId="0" applyFont="1" applyFill="1" applyBorder="1" applyAlignment="1">
      <alignment horizontal="center" wrapText="1"/>
    </xf>
    <xf numFmtId="0" fontId="2" fillId="2" borderId="26" xfId="0" applyFont="1" applyFill="1" applyBorder="1" applyAlignment="1">
      <alignment horizontal="center" wrapText="1"/>
    </xf>
    <xf numFmtId="0" fontId="2" fillId="2" borderId="21" xfId="0" applyFont="1" applyFill="1" applyBorder="1" applyAlignment="1">
      <alignment horizontal="center" wrapText="1"/>
    </xf>
    <xf numFmtId="164" fontId="3" fillId="2" borderId="4" xfId="0" applyNumberFormat="1" applyFont="1" applyFill="1" applyBorder="1" applyAlignment="1">
      <alignment horizontal="center"/>
    </xf>
    <xf numFmtId="164" fontId="3" fillId="2" borderId="35" xfId="0" applyNumberFormat="1" applyFont="1" applyFill="1" applyBorder="1" applyAlignment="1">
      <alignment horizontal="center"/>
    </xf>
    <xf numFmtId="164" fontId="3" fillId="2" borderId="43" xfId="0" applyNumberFormat="1" applyFont="1" applyFill="1" applyBorder="1" applyAlignment="1">
      <alignment horizontal="center"/>
    </xf>
    <xf numFmtId="164" fontId="3" fillId="2" borderId="44" xfId="0" applyNumberFormat="1" applyFont="1" applyFill="1" applyBorder="1" applyAlignment="1">
      <alignment horizontal="center"/>
    </xf>
    <xf numFmtId="0" fontId="3" fillId="2" borderId="40" xfId="0" applyFont="1" applyFill="1" applyBorder="1" applyAlignment="1">
      <alignment horizontal="left"/>
    </xf>
    <xf numFmtId="0" fontId="3" fillId="2" borderId="41" xfId="0" applyFont="1" applyFill="1" applyBorder="1" applyAlignment="1">
      <alignment horizontal="left"/>
    </xf>
    <xf numFmtId="0" fontId="3" fillId="2" borderId="42" xfId="0" applyFont="1" applyFill="1" applyBorder="1" applyAlignment="1">
      <alignment horizontal="left"/>
    </xf>
    <xf numFmtId="49" fontId="0" fillId="2" borderId="45" xfId="0" applyNumberFormat="1" applyFill="1" applyBorder="1" applyAlignment="1">
      <alignment horizontal="center" wrapText="1"/>
    </xf>
    <xf numFmtId="49" fontId="0" fillId="2" borderId="46" xfId="0" applyNumberFormat="1" applyFill="1" applyBorder="1" applyAlignment="1">
      <alignment horizontal="center" wrapText="1"/>
    </xf>
    <xf numFmtId="49" fontId="0" fillId="2" borderId="47" xfId="0" applyNumberFormat="1" applyFill="1" applyBorder="1" applyAlignment="1">
      <alignment horizontal="center" wrapText="1"/>
    </xf>
    <xf numFmtId="0" fontId="0" fillId="2" borderId="45" xfId="0" applyFill="1" applyBorder="1" applyAlignment="1">
      <alignment horizontal="center" wrapText="1"/>
    </xf>
    <xf numFmtId="0" fontId="0" fillId="2" borderId="46" xfId="0" applyFill="1" applyBorder="1" applyAlignment="1">
      <alignment horizontal="center" wrapText="1"/>
    </xf>
    <xf numFmtId="0" fontId="0" fillId="2" borderId="47" xfId="0" applyFill="1" applyBorder="1" applyAlignment="1">
      <alignment horizontal="center" wrapText="1"/>
    </xf>
    <xf numFmtId="0" fontId="3" fillId="7" borderId="17" xfId="0" applyFont="1" applyFill="1" applyBorder="1" applyAlignment="1">
      <alignment horizontal="center" vertical="center"/>
    </xf>
    <xf numFmtId="0" fontId="3" fillId="7" borderId="15" xfId="0" applyFont="1" applyFill="1" applyBorder="1" applyAlignment="1">
      <alignment horizontal="center" vertical="center"/>
    </xf>
    <xf numFmtId="0" fontId="3" fillId="7" borderId="18" xfId="0" applyFont="1" applyFill="1" applyBorder="1" applyAlignment="1">
      <alignment horizontal="center" vertical="center"/>
    </xf>
    <xf numFmtId="0" fontId="3" fillId="7" borderId="19" xfId="0" applyFont="1" applyFill="1" applyBorder="1" applyAlignment="1">
      <alignment horizontal="center" vertical="center"/>
    </xf>
    <xf numFmtId="0" fontId="3" fillId="7" borderId="24" xfId="0" applyFont="1" applyFill="1" applyBorder="1" applyAlignment="1">
      <alignment horizontal="center" vertical="center"/>
    </xf>
    <xf numFmtId="0" fontId="3" fillId="7" borderId="20" xfId="0" applyFont="1" applyFill="1" applyBorder="1" applyAlignment="1">
      <alignment horizontal="center" vertical="center"/>
    </xf>
    <xf numFmtId="0" fontId="2" fillId="2" borderId="18" xfId="0" applyFont="1" applyFill="1" applyBorder="1" applyAlignment="1">
      <alignment horizontal="center" wrapText="1"/>
    </xf>
    <xf numFmtId="0" fontId="2" fillId="7" borderId="17" xfId="0" applyFont="1" applyFill="1" applyBorder="1" applyAlignment="1">
      <alignment horizontal="center" vertical="center"/>
    </xf>
    <xf numFmtId="0" fontId="2" fillId="7" borderId="15" xfId="0" applyFont="1" applyFill="1" applyBorder="1" applyAlignment="1">
      <alignment horizontal="center" vertical="center"/>
    </xf>
    <xf numFmtId="0" fontId="2" fillId="7" borderId="18" xfId="0" applyFont="1" applyFill="1" applyBorder="1" applyAlignment="1">
      <alignment horizontal="center" vertical="center"/>
    </xf>
    <xf numFmtId="0" fontId="2" fillId="7" borderId="19" xfId="0" applyFont="1" applyFill="1" applyBorder="1" applyAlignment="1">
      <alignment horizontal="center" vertical="center"/>
    </xf>
    <xf numFmtId="0" fontId="2" fillId="7" borderId="24" xfId="0" applyFont="1" applyFill="1" applyBorder="1" applyAlignment="1">
      <alignment horizontal="center" vertical="center"/>
    </xf>
    <xf numFmtId="0" fontId="2" fillId="7" borderId="20" xfId="0" applyFont="1" applyFill="1" applyBorder="1" applyAlignment="1">
      <alignment horizontal="center" vertical="center"/>
    </xf>
  </cellXfs>
  <cellStyles count="3">
    <cellStyle name="Currency" xfId="1" builtinId="4"/>
    <cellStyle name="Normal" xfId="0" builtinId="0"/>
    <cellStyle name="Percent" xfId="2" builtinId="5"/>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797"/>
      <color rgb="FFFFA7A7"/>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1210C-0291-4E6D-849A-B84CDBBE00DB}">
  <sheetPr>
    <tabColor theme="4" tint="0.79998168889431442"/>
  </sheetPr>
  <dimension ref="B2:E3"/>
  <sheetViews>
    <sheetView showGridLines="0" zoomScale="80" zoomScaleNormal="80" workbookViewId="0"/>
  </sheetViews>
  <sheetFormatPr defaultRowHeight="15" x14ac:dyDescent="0.25"/>
  <cols>
    <col min="2" max="2" width="133.42578125" customWidth="1"/>
  </cols>
  <sheetData>
    <row r="2" spans="2:5" ht="36.75" customHeight="1" thickBot="1" x14ac:dyDescent="0.3">
      <c r="B2" s="239" t="s">
        <v>560</v>
      </c>
      <c r="C2" s="239"/>
      <c r="D2" s="239"/>
      <c r="E2" s="239"/>
    </row>
    <row r="3" spans="2:5" ht="361.5" customHeight="1" thickBot="1" x14ac:dyDescent="0.3">
      <c r="B3" s="160" t="s">
        <v>561</v>
      </c>
    </row>
  </sheetData>
  <sheetProtection sheet="1" objects="1" scenarios="1"/>
  <mergeCells count="1">
    <mergeCell ref="B2:E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C89BF-8241-4EAF-99C5-F68E05F1A338}">
  <sheetPr>
    <tabColor theme="0"/>
  </sheetPr>
  <dimension ref="A2:U843"/>
  <sheetViews>
    <sheetView tabSelected="1" topLeftCell="A196" workbookViewId="0">
      <selection activeCell="J177" sqref="J177"/>
    </sheetView>
  </sheetViews>
  <sheetFormatPr defaultColWidth="9.28515625" defaultRowHeight="15" x14ac:dyDescent="0.25"/>
  <cols>
    <col min="1" max="1" width="4.28515625" style="27" customWidth="1"/>
    <col min="2" max="2" width="20.5703125" style="27" customWidth="1"/>
    <col min="3" max="3" width="32.42578125" style="27" customWidth="1"/>
    <col min="4" max="4" width="16.28515625" style="27" customWidth="1"/>
    <col min="5" max="5" width="19.28515625" style="27" hidden="1" customWidth="1"/>
    <col min="6" max="6" width="23.28515625" style="27" hidden="1" customWidth="1"/>
    <col min="7" max="7" width="15.42578125" style="27" customWidth="1"/>
    <col min="8" max="8" width="19.7109375" style="27" customWidth="1"/>
    <col min="9" max="9" width="16.5703125" style="137" customWidth="1"/>
    <col min="10" max="10" width="23.7109375" style="143" customWidth="1"/>
    <col min="11" max="11" width="24" style="27" customWidth="1"/>
    <col min="12" max="12" width="18.7109375" style="27" hidden="1" customWidth="1"/>
    <col min="13" max="13" width="0" style="27" hidden="1" customWidth="1"/>
    <col min="14" max="14" width="17.7109375" style="27" hidden="1" customWidth="1"/>
    <col min="15" max="15" width="26.42578125" style="27" hidden="1" customWidth="1"/>
    <col min="16" max="16" width="22.42578125" style="27" hidden="1" customWidth="1"/>
    <col min="17" max="17" width="29.7109375" style="27" hidden="1" customWidth="1"/>
    <col min="18" max="18" width="23.42578125" style="27" hidden="1" customWidth="1"/>
    <col min="19" max="19" width="18.42578125" style="27" hidden="1" customWidth="1"/>
    <col min="20" max="20" width="17.42578125" style="27" hidden="1" customWidth="1"/>
    <col min="21" max="21" width="25.28515625" style="27" hidden="1" customWidth="1"/>
    <col min="22" max="54" width="0" style="27" hidden="1" customWidth="1"/>
    <col min="55" max="16384" width="9.28515625" style="27"/>
  </cols>
  <sheetData>
    <row r="2" spans="1:12" ht="29.25" customHeight="1" x14ac:dyDescent="0.7">
      <c r="B2" s="239" t="s">
        <v>491</v>
      </c>
      <c r="C2" s="239"/>
      <c r="D2" s="239"/>
      <c r="E2" s="239"/>
      <c r="F2" s="25"/>
      <c r="G2" s="25"/>
      <c r="H2" s="26"/>
      <c r="I2" s="144"/>
      <c r="J2" s="166"/>
      <c r="K2" s="26"/>
    </row>
    <row r="3" spans="1:12" ht="24" customHeight="1" x14ac:dyDescent="0.4">
      <c r="B3" s="240" t="s">
        <v>366</v>
      </c>
      <c r="C3" s="240"/>
      <c r="D3" s="240"/>
      <c r="E3" s="240"/>
      <c r="F3" s="240"/>
      <c r="G3" s="240"/>
      <c r="H3" s="240"/>
      <c r="I3" s="145"/>
      <c r="J3" s="167"/>
    </row>
    <row r="4" spans="1:12" ht="6.75" customHeight="1" x14ac:dyDescent="0.25">
      <c r="D4" s="29"/>
      <c r="E4" s="29"/>
      <c r="F4" s="29"/>
      <c r="G4" s="29"/>
      <c r="I4" s="143"/>
      <c r="K4" s="28"/>
      <c r="L4" s="28"/>
    </row>
    <row r="5" spans="1:12" ht="156.75" customHeight="1" x14ac:dyDescent="0.25">
      <c r="B5" s="18" t="s">
        <v>367</v>
      </c>
      <c r="C5" s="18" t="s">
        <v>492</v>
      </c>
      <c r="D5" s="161" t="s">
        <v>569</v>
      </c>
      <c r="E5" s="161" t="s">
        <v>493</v>
      </c>
      <c r="F5" s="161" t="s">
        <v>494</v>
      </c>
      <c r="G5" s="18" t="s">
        <v>11</v>
      </c>
      <c r="H5" s="18" t="s">
        <v>495</v>
      </c>
      <c r="I5" s="18" t="s">
        <v>554</v>
      </c>
      <c r="J5" s="171" t="s">
        <v>562</v>
      </c>
      <c r="K5" s="18" t="s">
        <v>563</v>
      </c>
      <c r="L5" s="34"/>
    </row>
    <row r="6" spans="1:12" ht="32.1" customHeight="1" x14ac:dyDescent="0.25">
      <c r="B6" s="84" t="s">
        <v>368</v>
      </c>
      <c r="C6" s="241" t="s">
        <v>609</v>
      </c>
      <c r="D6" s="241"/>
      <c r="E6" s="241"/>
      <c r="F6" s="241"/>
      <c r="G6" s="241"/>
      <c r="H6" s="241"/>
      <c r="I6" s="238"/>
      <c r="J6" s="238"/>
      <c r="K6" s="241"/>
      <c r="L6" s="9"/>
    </row>
    <row r="7" spans="1:12" ht="36.75" customHeight="1" x14ac:dyDescent="0.25">
      <c r="B7" s="84" t="s">
        <v>369</v>
      </c>
      <c r="C7" s="241" t="s">
        <v>610</v>
      </c>
      <c r="D7" s="241"/>
      <c r="E7" s="241"/>
      <c r="F7" s="241"/>
      <c r="G7" s="241"/>
      <c r="H7" s="241"/>
      <c r="I7" s="238"/>
      <c r="J7" s="238"/>
      <c r="K7" s="241"/>
      <c r="L7" s="36"/>
    </row>
    <row r="8" spans="1:12" ht="96" customHeight="1" x14ac:dyDescent="0.25">
      <c r="B8" s="192" t="s">
        <v>617</v>
      </c>
      <c r="C8" s="172" t="s">
        <v>598</v>
      </c>
      <c r="D8" s="193">
        <v>864403.08000000007</v>
      </c>
      <c r="E8" s="193"/>
      <c r="F8" s="193"/>
      <c r="G8" s="194">
        <f>SUM(D8:F8)</f>
        <v>864403.08000000007</v>
      </c>
      <c r="H8" s="195">
        <v>0.6</v>
      </c>
      <c r="I8" s="196">
        <f>290882.25+33407.47</f>
        <v>324289.71999999997</v>
      </c>
      <c r="J8" s="196">
        <f>H8*G8</f>
        <v>518641.848</v>
      </c>
      <c r="K8" s="220"/>
      <c r="L8" s="197"/>
    </row>
    <row r="9" spans="1:12" ht="126" x14ac:dyDescent="0.25">
      <c r="B9" s="192" t="s">
        <v>618</v>
      </c>
      <c r="C9" s="173" t="s">
        <v>612</v>
      </c>
      <c r="D9" s="193">
        <v>28000</v>
      </c>
      <c r="E9" s="193"/>
      <c r="F9" s="193"/>
      <c r="G9" s="194">
        <f t="shared" ref="G9:G15" si="0">SUM(D9:F9)</f>
        <v>28000</v>
      </c>
      <c r="H9" s="195">
        <v>0.5</v>
      </c>
      <c r="I9" s="196">
        <f>13033.48</f>
        <v>13033.48</v>
      </c>
      <c r="J9" s="196">
        <f t="shared" ref="J9:J10" si="1">H9*G9</f>
        <v>14000</v>
      </c>
      <c r="K9" s="175"/>
      <c r="L9" s="197"/>
    </row>
    <row r="10" spans="1:12" ht="130.5" customHeight="1" x14ac:dyDescent="0.25">
      <c r="B10" s="192" t="s">
        <v>619</v>
      </c>
      <c r="C10" s="174" t="s">
        <v>611</v>
      </c>
      <c r="D10" s="193">
        <v>30000</v>
      </c>
      <c r="E10" s="193"/>
      <c r="F10" s="193"/>
      <c r="G10" s="194">
        <f t="shared" si="0"/>
        <v>30000</v>
      </c>
      <c r="H10" s="198">
        <v>1</v>
      </c>
      <c r="I10" s="196">
        <f>0</f>
        <v>0</v>
      </c>
      <c r="J10" s="196">
        <f t="shared" si="1"/>
        <v>30000</v>
      </c>
      <c r="K10" s="189" t="s">
        <v>613</v>
      </c>
      <c r="L10" s="197"/>
    </row>
    <row r="11" spans="1:12" ht="15.75" hidden="1" x14ac:dyDescent="0.25">
      <c r="B11" s="192" t="s">
        <v>370</v>
      </c>
      <c r="C11" s="174"/>
      <c r="D11" s="193"/>
      <c r="E11" s="193"/>
      <c r="F11" s="193"/>
      <c r="G11" s="194">
        <f t="shared" si="0"/>
        <v>0</v>
      </c>
      <c r="H11" s="198"/>
      <c r="I11" s="193"/>
      <c r="J11" s="196"/>
      <c r="K11" s="175"/>
      <c r="L11" s="197"/>
    </row>
    <row r="12" spans="1:12" ht="15.75" hidden="1" x14ac:dyDescent="0.25">
      <c r="B12" s="192" t="s">
        <v>371</v>
      </c>
      <c r="C12" s="174"/>
      <c r="D12" s="193"/>
      <c r="E12" s="193"/>
      <c r="F12" s="193"/>
      <c r="G12" s="194">
        <f t="shared" si="0"/>
        <v>0</v>
      </c>
      <c r="H12" s="198"/>
      <c r="I12" s="193"/>
      <c r="J12" s="196"/>
      <c r="K12" s="175"/>
      <c r="L12" s="197"/>
    </row>
    <row r="13" spans="1:12" ht="15.75" hidden="1" x14ac:dyDescent="0.25">
      <c r="B13" s="192" t="s">
        <v>372</v>
      </c>
      <c r="C13" s="174"/>
      <c r="D13" s="193"/>
      <c r="E13" s="193"/>
      <c r="F13" s="193"/>
      <c r="G13" s="194">
        <f t="shared" si="0"/>
        <v>0</v>
      </c>
      <c r="H13" s="198"/>
      <c r="I13" s="193"/>
      <c r="J13" s="196"/>
      <c r="K13" s="175"/>
      <c r="L13" s="197"/>
    </row>
    <row r="14" spans="1:12" ht="15.75" hidden="1" x14ac:dyDescent="0.25">
      <c r="B14" s="192" t="s">
        <v>373</v>
      </c>
      <c r="C14" s="191"/>
      <c r="D14" s="199"/>
      <c r="E14" s="199"/>
      <c r="F14" s="199"/>
      <c r="G14" s="194">
        <f t="shared" si="0"/>
        <v>0</v>
      </c>
      <c r="H14" s="200"/>
      <c r="I14" s="199"/>
      <c r="J14" s="196"/>
      <c r="K14" s="201"/>
      <c r="L14" s="197"/>
    </row>
    <row r="15" spans="1:12" ht="15.75" hidden="1" x14ac:dyDescent="0.25">
      <c r="A15" s="28"/>
      <c r="B15" s="192" t="s">
        <v>374</v>
      </c>
      <c r="C15" s="191"/>
      <c r="D15" s="199"/>
      <c r="E15" s="199"/>
      <c r="F15" s="199"/>
      <c r="G15" s="194">
        <f t="shared" si="0"/>
        <v>0</v>
      </c>
      <c r="H15" s="200"/>
      <c r="I15" s="199"/>
      <c r="J15" s="196"/>
      <c r="K15" s="201"/>
    </row>
    <row r="16" spans="1:12" ht="15.75" x14ac:dyDescent="0.25">
      <c r="A16" s="28"/>
      <c r="C16" s="85" t="s">
        <v>496</v>
      </c>
      <c r="D16" s="11">
        <f>SUM(D8:D15)</f>
        <v>922403.08000000007</v>
      </c>
      <c r="E16" s="11">
        <f>SUM(E8:E15)</f>
        <v>0</v>
      </c>
      <c r="F16" s="11">
        <f>SUM(F8:F15)</f>
        <v>0</v>
      </c>
      <c r="G16" s="11">
        <f>SUM(G8:G15)</f>
        <v>922403.08000000007</v>
      </c>
      <c r="H16" s="11">
        <f>(H8*G8)+(H9*G9)+(H10*G10)+(H11*G11)+(H12*G12)+(H13*G13)+(H14*G14)+(H15*G15)</f>
        <v>562641.848</v>
      </c>
      <c r="I16" s="11">
        <f>SUM(I8:I15)</f>
        <v>337323.19999999995</v>
      </c>
      <c r="J16" s="168"/>
      <c r="K16" s="201"/>
      <c r="L16" s="37"/>
    </row>
    <row r="17" spans="1:12" ht="33" customHeight="1" x14ac:dyDescent="0.25">
      <c r="A17" s="28"/>
      <c r="B17" s="84" t="s">
        <v>375</v>
      </c>
      <c r="C17" s="228" t="s">
        <v>564</v>
      </c>
      <c r="D17" s="228"/>
      <c r="E17" s="228"/>
      <c r="F17" s="228"/>
      <c r="G17" s="228"/>
      <c r="H17" s="228"/>
      <c r="I17" s="229"/>
      <c r="J17" s="229"/>
      <c r="K17" s="228"/>
      <c r="L17" s="36"/>
    </row>
    <row r="18" spans="1:12" ht="175.5" customHeight="1" x14ac:dyDescent="0.25">
      <c r="A18" s="28"/>
      <c r="B18" s="192" t="s">
        <v>620</v>
      </c>
      <c r="C18" s="174" t="s">
        <v>568</v>
      </c>
      <c r="D18" s="193">
        <v>94000</v>
      </c>
      <c r="E18" s="193"/>
      <c r="F18" s="193"/>
      <c r="G18" s="194">
        <f>SUM(D18:F18)</f>
        <v>94000</v>
      </c>
      <c r="H18" s="195"/>
      <c r="I18" s="196">
        <f>10180.67</f>
        <v>10180.67</v>
      </c>
      <c r="J18" s="196"/>
      <c r="K18" s="176" t="s">
        <v>581</v>
      </c>
      <c r="L18" s="197"/>
    </row>
    <row r="19" spans="1:12" ht="173.25" x14ac:dyDescent="0.25">
      <c r="A19" s="28"/>
      <c r="B19" s="192" t="s">
        <v>644</v>
      </c>
      <c r="C19" s="174" t="s">
        <v>570</v>
      </c>
      <c r="D19" s="193">
        <v>0</v>
      </c>
      <c r="E19" s="193"/>
      <c r="F19" s="193"/>
      <c r="G19" s="194">
        <f t="shared" ref="G19:G25" si="2">SUM(D19:F19)</f>
        <v>0</v>
      </c>
      <c r="H19" s="195"/>
      <c r="I19" s="196">
        <f>266.19</f>
        <v>266.19</v>
      </c>
      <c r="J19" s="196"/>
      <c r="K19" s="176" t="s">
        <v>585</v>
      </c>
      <c r="L19" s="197"/>
    </row>
    <row r="20" spans="1:12" ht="146.1" customHeight="1" x14ac:dyDescent="0.25">
      <c r="A20" s="28"/>
      <c r="B20" s="192" t="s">
        <v>621</v>
      </c>
      <c r="C20" s="174" t="s">
        <v>586</v>
      </c>
      <c r="D20" s="193">
        <v>5000</v>
      </c>
      <c r="E20" s="193"/>
      <c r="F20" s="193"/>
      <c r="G20" s="194">
        <f t="shared" si="2"/>
        <v>5000</v>
      </c>
      <c r="H20" s="195"/>
      <c r="I20" s="196">
        <f>0</f>
        <v>0</v>
      </c>
      <c r="J20" s="196"/>
      <c r="K20" s="175" t="s">
        <v>587</v>
      </c>
      <c r="L20" s="197"/>
    </row>
    <row r="21" spans="1:12" ht="174.6" customHeight="1" x14ac:dyDescent="0.25">
      <c r="A21" s="28"/>
      <c r="B21" s="192" t="s">
        <v>622</v>
      </c>
      <c r="C21" s="174" t="s">
        <v>571</v>
      </c>
      <c r="D21" s="193">
        <v>0</v>
      </c>
      <c r="E21" s="193"/>
      <c r="F21" s="193"/>
      <c r="G21" s="194">
        <f t="shared" si="2"/>
        <v>0</v>
      </c>
      <c r="H21" s="195"/>
      <c r="I21" s="196">
        <f>0</f>
        <v>0</v>
      </c>
      <c r="J21" s="196"/>
      <c r="K21" s="175"/>
      <c r="L21" s="197"/>
    </row>
    <row r="22" spans="1:12" ht="193.5" customHeight="1" x14ac:dyDescent="0.25">
      <c r="A22" s="28"/>
      <c r="B22" s="192" t="s">
        <v>623</v>
      </c>
      <c r="C22" s="174" t="s">
        <v>572</v>
      </c>
      <c r="D22" s="193">
        <v>67000</v>
      </c>
      <c r="E22" s="193"/>
      <c r="F22" s="193"/>
      <c r="G22" s="194">
        <f t="shared" si="2"/>
        <v>67000</v>
      </c>
      <c r="H22" s="195">
        <v>0.4</v>
      </c>
      <c r="I22" s="196">
        <f>44507.55</f>
        <v>44507.55</v>
      </c>
      <c r="J22" s="196">
        <f>H22*G22</f>
        <v>26800</v>
      </c>
      <c r="K22" s="189" t="s">
        <v>607</v>
      </c>
      <c r="L22" s="197"/>
    </row>
    <row r="23" spans="1:12" ht="15.75" hidden="1" x14ac:dyDescent="0.25">
      <c r="A23" s="28"/>
      <c r="B23" s="192" t="s">
        <v>376</v>
      </c>
      <c r="C23" s="174"/>
      <c r="D23" s="193"/>
      <c r="E23" s="193"/>
      <c r="F23" s="193"/>
      <c r="G23" s="194">
        <f t="shared" si="2"/>
        <v>0</v>
      </c>
      <c r="H23" s="198"/>
      <c r="I23" s="193"/>
      <c r="J23" s="196"/>
      <c r="K23" s="175"/>
      <c r="L23" s="197"/>
    </row>
    <row r="24" spans="1:12" ht="15.75" hidden="1" x14ac:dyDescent="0.25">
      <c r="A24" s="28"/>
      <c r="B24" s="192" t="s">
        <v>377</v>
      </c>
      <c r="C24" s="191"/>
      <c r="D24" s="199"/>
      <c r="E24" s="199"/>
      <c r="F24" s="199"/>
      <c r="G24" s="194">
        <f t="shared" si="2"/>
        <v>0</v>
      </c>
      <c r="H24" s="200"/>
      <c r="I24" s="199"/>
      <c r="J24" s="196"/>
      <c r="K24" s="201"/>
      <c r="L24" s="197"/>
    </row>
    <row r="25" spans="1:12" ht="15.75" hidden="1" x14ac:dyDescent="0.25">
      <c r="A25" s="28"/>
      <c r="B25" s="192" t="s">
        <v>378</v>
      </c>
      <c r="C25" s="191"/>
      <c r="D25" s="199"/>
      <c r="E25" s="199"/>
      <c r="F25" s="199"/>
      <c r="G25" s="194">
        <f t="shared" si="2"/>
        <v>0</v>
      </c>
      <c r="H25" s="200"/>
      <c r="I25" s="199"/>
      <c r="J25" s="196"/>
      <c r="K25" s="201"/>
      <c r="L25" s="197"/>
    </row>
    <row r="26" spans="1:12" ht="15.75" x14ac:dyDescent="0.25">
      <c r="A26" s="28"/>
      <c r="C26" s="85" t="s">
        <v>496</v>
      </c>
      <c r="D26" s="14">
        <f>SUM(D18:D25)</f>
        <v>166000</v>
      </c>
      <c r="E26" s="14">
        <f>SUM(E18:E25)</f>
        <v>0</v>
      </c>
      <c r="F26" s="14">
        <f>SUM(F18:F25)</f>
        <v>0</v>
      </c>
      <c r="G26" s="14">
        <f>SUM(G18:G25)</f>
        <v>166000</v>
      </c>
      <c r="H26" s="11">
        <f>(H18*G18)+(H19*G19)+(H20*G20)+(H21*G21)+(H22*G22)+(H23*G23)+(H24*G24)+(H25*G25)</f>
        <v>26800</v>
      </c>
      <c r="I26" s="11">
        <f>SUM(I18:I25)</f>
        <v>54954.41</v>
      </c>
      <c r="J26" s="168"/>
      <c r="K26" s="201"/>
      <c r="L26" s="37"/>
    </row>
    <row r="27" spans="1:12" ht="30.75" customHeight="1" x14ac:dyDescent="0.25">
      <c r="A27" s="28"/>
      <c r="B27" s="84" t="s">
        <v>379</v>
      </c>
      <c r="C27" s="228" t="s">
        <v>573</v>
      </c>
      <c r="D27" s="228"/>
      <c r="E27" s="228"/>
      <c r="F27" s="228"/>
      <c r="G27" s="228"/>
      <c r="H27" s="228"/>
      <c r="I27" s="229"/>
      <c r="J27" s="229"/>
      <c r="K27" s="228"/>
      <c r="L27" s="36"/>
    </row>
    <row r="28" spans="1:12" ht="94.15" customHeight="1" x14ac:dyDescent="0.25">
      <c r="A28" s="28"/>
      <c r="B28" s="192" t="s">
        <v>624</v>
      </c>
      <c r="C28" s="174" t="s">
        <v>574</v>
      </c>
      <c r="D28" s="193">
        <v>5000</v>
      </c>
      <c r="E28" s="193"/>
      <c r="F28" s="193"/>
      <c r="G28" s="194">
        <f>SUM(D28:F28)</f>
        <v>5000</v>
      </c>
      <c r="H28" s="195"/>
      <c r="I28" s="196">
        <f>0</f>
        <v>0</v>
      </c>
      <c r="J28" s="196"/>
      <c r="K28" s="175"/>
      <c r="L28" s="197"/>
    </row>
    <row r="29" spans="1:12" ht="109.15" customHeight="1" x14ac:dyDescent="0.25">
      <c r="A29" s="28"/>
      <c r="B29" s="192" t="s">
        <v>625</v>
      </c>
      <c r="C29" s="190" t="s">
        <v>606</v>
      </c>
      <c r="D29" s="193">
        <v>5000</v>
      </c>
      <c r="E29" s="193"/>
      <c r="F29" s="193"/>
      <c r="G29" s="194">
        <f t="shared" ref="G29:G35" si="3">SUM(D29:F29)</f>
        <v>5000</v>
      </c>
      <c r="H29" s="195"/>
      <c r="I29" s="196">
        <f>0</f>
        <v>0</v>
      </c>
      <c r="J29" s="196"/>
      <c r="K29" s="175"/>
      <c r="L29" s="197"/>
    </row>
    <row r="30" spans="1:12" ht="165.75" customHeight="1" x14ac:dyDescent="0.25">
      <c r="A30" s="28"/>
      <c r="B30" s="192" t="s">
        <v>626</v>
      </c>
      <c r="C30" s="174" t="s">
        <v>575</v>
      </c>
      <c r="D30" s="193">
        <v>5000</v>
      </c>
      <c r="E30" s="193"/>
      <c r="F30" s="193"/>
      <c r="G30" s="194">
        <f t="shared" si="3"/>
        <v>5000</v>
      </c>
      <c r="H30" s="195"/>
      <c r="I30" s="196">
        <f>0</f>
        <v>0</v>
      </c>
      <c r="J30" s="196"/>
      <c r="K30" s="175"/>
      <c r="L30" s="197"/>
    </row>
    <row r="31" spans="1:12" ht="94.5" x14ac:dyDescent="0.25">
      <c r="A31" s="28"/>
      <c r="B31" s="192" t="s">
        <v>627</v>
      </c>
      <c r="C31" s="174" t="s">
        <v>576</v>
      </c>
      <c r="D31" s="193">
        <v>50000</v>
      </c>
      <c r="E31" s="193"/>
      <c r="F31" s="193"/>
      <c r="G31" s="194">
        <f t="shared" si="3"/>
        <v>50000</v>
      </c>
      <c r="H31" s="195">
        <v>0.3</v>
      </c>
      <c r="I31" s="222">
        <f>7941.18</f>
        <v>7941.18</v>
      </c>
      <c r="J31" s="196">
        <f>H31*G31</f>
        <v>15000</v>
      </c>
      <c r="K31" s="175" t="s">
        <v>582</v>
      </c>
      <c r="L31" s="197"/>
    </row>
    <row r="32" spans="1:12" s="28" customFormat="1" ht="94.5" x14ac:dyDescent="0.25">
      <c r="B32" s="192" t="s">
        <v>628</v>
      </c>
      <c r="C32" s="174" t="s">
        <v>605</v>
      </c>
      <c r="D32" s="193">
        <v>60000</v>
      </c>
      <c r="E32" s="193"/>
      <c r="F32" s="193"/>
      <c r="G32" s="194">
        <f t="shared" si="3"/>
        <v>60000</v>
      </c>
      <c r="H32" s="195">
        <v>0.4</v>
      </c>
      <c r="I32" s="196">
        <f>11287.2+1782.53</f>
        <v>13069.730000000001</v>
      </c>
      <c r="J32" s="196">
        <f>H32*G32</f>
        <v>24000</v>
      </c>
      <c r="K32" s="175" t="s">
        <v>583</v>
      </c>
      <c r="L32" s="197"/>
    </row>
    <row r="33" spans="1:12" s="28" customFormat="1" ht="162.75" customHeight="1" x14ac:dyDescent="0.25">
      <c r="B33" s="192" t="s">
        <v>629</v>
      </c>
      <c r="C33" s="174" t="s">
        <v>604</v>
      </c>
      <c r="D33" s="193">
        <v>45000</v>
      </c>
      <c r="E33" s="193"/>
      <c r="F33" s="193"/>
      <c r="G33" s="194">
        <f t="shared" si="3"/>
        <v>45000</v>
      </c>
      <c r="H33" s="195">
        <v>0.3</v>
      </c>
      <c r="I33" s="196">
        <f>0</f>
        <v>0</v>
      </c>
      <c r="J33" s="196">
        <f>H33*G33</f>
        <v>13500</v>
      </c>
      <c r="K33" s="176" t="s">
        <v>584</v>
      </c>
      <c r="L33" s="197"/>
    </row>
    <row r="34" spans="1:12" s="28" customFormat="1" ht="15.75" hidden="1" x14ac:dyDescent="0.25">
      <c r="A34" s="27"/>
      <c r="B34" s="192" t="s">
        <v>380</v>
      </c>
      <c r="C34" s="191"/>
      <c r="D34" s="199"/>
      <c r="E34" s="199"/>
      <c r="F34" s="199"/>
      <c r="G34" s="194">
        <f t="shared" si="3"/>
        <v>0</v>
      </c>
      <c r="H34" s="200"/>
      <c r="I34" s="199"/>
      <c r="J34" s="196"/>
      <c r="K34" s="201"/>
      <c r="L34" s="197"/>
    </row>
    <row r="35" spans="1:12" ht="15.75" hidden="1" x14ac:dyDescent="0.25">
      <c r="B35" s="192" t="s">
        <v>381</v>
      </c>
      <c r="C35" s="191"/>
      <c r="D35" s="199"/>
      <c r="E35" s="199"/>
      <c r="F35" s="199"/>
      <c r="G35" s="194">
        <f t="shared" si="3"/>
        <v>0</v>
      </c>
      <c r="H35" s="200"/>
      <c r="I35" s="199"/>
      <c r="J35" s="196"/>
      <c r="K35" s="201"/>
      <c r="L35" s="197"/>
    </row>
    <row r="36" spans="1:12" ht="15.75" x14ac:dyDescent="0.25">
      <c r="C36" s="85" t="s">
        <v>496</v>
      </c>
      <c r="D36" s="14">
        <f>SUM(D28:D35)</f>
        <v>170000</v>
      </c>
      <c r="E36" s="14">
        <f>SUM(E28:E35)</f>
        <v>0</v>
      </c>
      <c r="F36" s="14">
        <f>SUM(F28:F35)</f>
        <v>0</v>
      </c>
      <c r="G36" s="14">
        <f>SUM(G28:G35)</f>
        <v>170000</v>
      </c>
      <c r="H36" s="11">
        <f>(H28*G28)+(H29*G29)+(H30*G30)+(H31*G31)+(H32*G32)+(H33*G33)+(H34*G34)+(H35*G35)</f>
        <v>52500</v>
      </c>
      <c r="I36" s="11">
        <f>SUM(I28:I35)</f>
        <v>21010.910000000003</v>
      </c>
      <c r="J36" s="168"/>
      <c r="K36" s="201"/>
      <c r="L36" s="37"/>
    </row>
    <row r="37" spans="1:12" ht="51" hidden="1" customHeight="1" x14ac:dyDescent="0.25">
      <c r="B37" s="84" t="s">
        <v>382</v>
      </c>
      <c r="C37" s="228"/>
      <c r="D37" s="228"/>
      <c r="E37" s="228"/>
      <c r="F37" s="228"/>
      <c r="G37" s="228"/>
      <c r="H37" s="228"/>
      <c r="I37" s="229"/>
      <c r="J37" s="229"/>
      <c r="K37" s="228"/>
      <c r="L37" s="36"/>
    </row>
    <row r="38" spans="1:12" ht="15.75" hidden="1" x14ac:dyDescent="0.25">
      <c r="B38" s="192" t="s">
        <v>383</v>
      </c>
      <c r="C38" s="174"/>
      <c r="D38" s="193"/>
      <c r="E38" s="193"/>
      <c r="F38" s="193"/>
      <c r="G38" s="194">
        <f>SUM(D38:F38)</f>
        <v>0</v>
      </c>
      <c r="H38" s="198"/>
      <c r="I38" s="193"/>
      <c r="J38" s="196"/>
      <c r="K38" s="175"/>
      <c r="L38" s="197"/>
    </row>
    <row r="39" spans="1:12" ht="15.75" hidden="1" x14ac:dyDescent="0.25">
      <c r="B39" s="192" t="s">
        <v>384</v>
      </c>
      <c r="C39" s="174"/>
      <c r="D39" s="193"/>
      <c r="E39" s="193"/>
      <c r="F39" s="193"/>
      <c r="G39" s="194">
        <f t="shared" ref="G39:G45" si="4">SUM(D39:F39)</f>
        <v>0</v>
      </c>
      <c r="H39" s="198"/>
      <c r="I39" s="193"/>
      <c r="J39" s="196"/>
      <c r="K39" s="175"/>
      <c r="L39" s="197"/>
    </row>
    <row r="40" spans="1:12" ht="15.75" hidden="1" x14ac:dyDescent="0.25">
      <c r="B40" s="192" t="s">
        <v>385</v>
      </c>
      <c r="C40" s="174"/>
      <c r="D40" s="193"/>
      <c r="E40" s="193"/>
      <c r="F40" s="193"/>
      <c r="G40" s="194">
        <f t="shared" si="4"/>
        <v>0</v>
      </c>
      <c r="H40" s="198"/>
      <c r="I40" s="193"/>
      <c r="J40" s="196"/>
      <c r="K40" s="175"/>
      <c r="L40" s="197"/>
    </row>
    <row r="41" spans="1:12" ht="15.75" hidden="1" x14ac:dyDescent="0.25">
      <c r="B41" s="192" t="s">
        <v>386</v>
      </c>
      <c r="C41" s="174"/>
      <c r="D41" s="193"/>
      <c r="E41" s="193"/>
      <c r="F41" s="193"/>
      <c r="G41" s="194">
        <f t="shared" si="4"/>
        <v>0</v>
      </c>
      <c r="H41" s="198"/>
      <c r="I41" s="193"/>
      <c r="J41" s="196"/>
      <c r="K41" s="175"/>
      <c r="L41" s="197"/>
    </row>
    <row r="42" spans="1:12" ht="15.75" hidden="1" x14ac:dyDescent="0.25">
      <c r="B42" s="192" t="s">
        <v>387</v>
      </c>
      <c r="C42" s="174"/>
      <c r="D42" s="193"/>
      <c r="E42" s="193"/>
      <c r="F42" s="193"/>
      <c r="G42" s="194">
        <f t="shared" si="4"/>
        <v>0</v>
      </c>
      <c r="H42" s="198"/>
      <c r="I42" s="193"/>
      <c r="J42" s="196"/>
      <c r="K42" s="175"/>
      <c r="L42" s="197"/>
    </row>
    <row r="43" spans="1:12" ht="15.75" hidden="1" x14ac:dyDescent="0.25">
      <c r="A43" s="28"/>
      <c r="B43" s="192" t="s">
        <v>388</v>
      </c>
      <c r="C43" s="174"/>
      <c r="D43" s="193"/>
      <c r="E43" s="193"/>
      <c r="F43" s="193"/>
      <c r="G43" s="194">
        <f t="shared" si="4"/>
        <v>0</v>
      </c>
      <c r="H43" s="198"/>
      <c r="I43" s="193"/>
      <c r="J43" s="196"/>
      <c r="K43" s="175"/>
      <c r="L43" s="197"/>
    </row>
    <row r="44" spans="1:12" s="28" customFormat="1" ht="15.75" hidden="1" x14ac:dyDescent="0.25">
      <c r="A44" s="27"/>
      <c r="B44" s="192" t="s">
        <v>389</v>
      </c>
      <c r="C44" s="191"/>
      <c r="D44" s="199"/>
      <c r="E44" s="199"/>
      <c r="F44" s="199"/>
      <c r="G44" s="194">
        <f t="shared" si="4"/>
        <v>0</v>
      </c>
      <c r="H44" s="200"/>
      <c r="I44" s="199"/>
      <c r="J44" s="196"/>
      <c r="K44" s="201"/>
      <c r="L44" s="197"/>
    </row>
    <row r="45" spans="1:12" ht="15.75" hidden="1" x14ac:dyDescent="0.25">
      <c r="B45" s="192" t="s">
        <v>390</v>
      </c>
      <c r="C45" s="191"/>
      <c r="D45" s="199"/>
      <c r="E45" s="199"/>
      <c r="F45" s="199"/>
      <c r="G45" s="194">
        <f t="shared" si="4"/>
        <v>0</v>
      </c>
      <c r="H45" s="200"/>
      <c r="I45" s="199"/>
      <c r="J45" s="196"/>
      <c r="K45" s="201"/>
      <c r="L45" s="197"/>
    </row>
    <row r="46" spans="1:12" ht="15.75" hidden="1" x14ac:dyDescent="0.25">
      <c r="C46" s="85" t="s">
        <v>496</v>
      </c>
      <c r="D46" s="11">
        <f>SUM(D38:D45)</f>
        <v>0</v>
      </c>
      <c r="E46" s="11">
        <f>SUM(E38:E45)</f>
        <v>0</v>
      </c>
      <c r="F46" s="11">
        <f>SUM(F38:F45)</f>
        <v>0</v>
      </c>
      <c r="G46" s="11">
        <f>SUM(G38:G45)</f>
        <v>0</v>
      </c>
      <c r="H46" s="11">
        <f>(H38*G38)+(H39*G39)+(H40*G40)+(H41*G41)+(H42*G42)+(H43*G43)+(H44*G44)+(H45*G45)</f>
        <v>0</v>
      </c>
      <c r="I46" s="11">
        <f>SUM(I38:I45)</f>
        <v>0</v>
      </c>
      <c r="J46" s="168"/>
      <c r="K46" s="201"/>
      <c r="L46" s="37"/>
    </row>
    <row r="47" spans="1:12" ht="15.75" x14ac:dyDescent="0.25">
      <c r="B47" s="202"/>
      <c r="C47" s="203"/>
      <c r="D47" s="204"/>
      <c r="E47" s="204"/>
      <c r="F47" s="204"/>
      <c r="G47" s="204"/>
      <c r="H47" s="204"/>
      <c r="I47" s="204"/>
      <c r="J47" s="205"/>
      <c r="K47" s="204"/>
      <c r="L47" s="197"/>
    </row>
    <row r="48" spans="1:12" ht="33.6" customHeight="1" x14ac:dyDescent="0.25">
      <c r="B48" s="85" t="s">
        <v>391</v>
      </c>
      <c r="C48" s="237" t="s">
        <v>565</v>
      </c>
      <c r="D48" s="237"/>
      <c r="E48" s="237"/>
      <c r="F48" s="237"/>
      <c r="G48" s="237"/>
      <c r="H48" s="237"/>
      <c r="I48" s="238"/>
      <c r="J48" s="238"/>
      <c r="K48" s="237"/>
      <c r="L48" s="9"/>
    </row>
    <row r="49" spans="1:12" ht="32.65" customHeight="1" x14ac:dyDescent="0.25">
      <c r="B49" s="84" t="s">
        <v>392</v>
      </c>
      <c r="C49" s="237" t="s">
        <v>566</v>
      </c>
      <c r="D49" s="237"/>
      <c r="E49" s="237"/>
      <c r="F49" s="237"/>
      <c r="G49" s="237"/>
      <c r="H49" s="237"/>
      <c r="I49" s="238"/>
      <c r="J49" s="238"/>
      <c r="K49" s="237"/>
      <c r="L49" s="36"/>
    </row>
    <row r="50" spans="1:12" ht="110.25" x14ac:dyDescent="0.25">
      <c r="B50" s="192" t="s">
        <v>630</v>
      </c>
      <c r="C50" s="174" t="s">
        <v>591</v>
      </c>
      <c r="D50" s="193">
        <v>39000</v>
      </c>
      <c r="E50" s="193"/>
      <c r="F50" s="193"/>
      <c r="G50" s="194">
        <f>SUM(D50:F50)</f>
        <v>39000</v>
      </c>
      <c r="H50" s="195">
        <v>0.3</v>
      </c>
      <c r="I50" s="196">
        <f>1010009/561</f>
        <v>1800.3725490196077</v>
      </c>
      <c r="J50" s="196">
        <f>H50*G50</f>
        <v>11700</v>
      </c>
      <c r="K50" s="176" t="s">
        <v>589</v>
      </c>
      <c r="L50" s="197"/>
    </row>
    <row r="51" spans="1:12" ht="141.75" customHeight="1" x14ac:dyDescent="0.25">
      <c r="B51" s="192" t="s">
        <v>631</v>
      </c>
      <c r="C51" s="174" t="s">
        <v>603</v>
      </c>
      <c r="D51" s="193">
        <v>30000</v>
      </c>
      <c r="E51" s="193"/>
      <c r="F51" s="193"/>
      <c r="G51" s="194">
        <f t="shared" ref="G51:G57" si="5">SUM(D51:F51)</f>
        <v>30000</v>
      </c>
      <c r="H51" s="195">
        <v>0.3</v>
      </c>
      <c r="I51" s="196">
        <f>0</f>
        <v>0</v>
      </c>
      <c r="J51" s="196">
        <f>H51*G51</f>
        <v>9000</v>
      </c>
      <c r="K51" s="176" t="s">
        <v>588</v>
      </c>
      <c r="L51" s="197"/>
    </row>
    <row r="52" spans="1:12" ht="166.5" customHeight="1" x14ac:dyDescent="0.25">
      <c r="B52" s="192" t="s">
        <v>632</v>
      </c>
      <c r="C52" s="174" t="s">
        <v>577</v>
      </c>
      <c r="D52" s="193">
        <v>5000</v>
      </c>
      <c r="E52" s="193"/>
      <c r="F52" s="193"/>
      <c r="G52" s="194">
        <f t="shared" si="5"/>
        <v>5000</v>
      </c>
      <c r="H52" s="195"/>
      <c r="I52" s="196">
        <f>0</f>
        <v>0</v>
      </c>
      <c r="J52" s="196"/>
      <c r="K52" s="175"/>
      <c r="L52" s="197"/>
    </row>
    <row r="53" spans="1:12" ht="141.75" x14ac:dyDescent="0.25">
      <c r="B53" s="192" t="s">
        <v>633</v>
      </c>
      <c r="C53" s="174" t="s">
        <v>602</v>
      </c>
      <c r="D53" s="193">
        <v>0</v>
      </c>
      <c r="E53" s="193"/>
      <c r="F53" s="193"/>
      <c r="G53" s="194">
        <f t="shared" si="5"/>
        <v>0</v>
      </c>
      <c r="H53" s="195"/>
      <c r="I53" s="196">
        <f>0</f>
        <v>0</v>
      </c>
      <c r="J53" s="196"/>
      <c r="K53" s="175"/>
      <c r="L53" s="197"/>
    </row>
    <row r="54" spans="1:12" ht="126" x14ac:dyDescent="0.25">
      <c r="B54" s="192" t="s">
        <v>634</v>
      </c>
      <c r="C54" s="174" t="s">
        <v>578</v>
      </c>
      <c r="D54" s="193">
        <v>12000</v>
      </c>
      <c r="E54" s="193"/>
      <c r="F54" s="193"/>
      <c r="G54" s="194">
        <f t="shared" si="5"/>
        <v>12000</v>
      </c>
      <c r="H54" s="195"/>
      <c r="I54" s="196">
        <f>0</f>
        <v>0</v>
      </c>
      <c r="J54" s="196"/>
      <c r="K54" s="175" t="s">
        <v>590</v>
      </c>
      <c r="L54" s="197"/>
    </row>
    <row r="55" spans="1:12" ht="32.1" hidden="1" customHeight="1" x14ac:dyDescent="0.25">
      <c r="B55" s="192" t="s">
        <v>393</v>
      </c>
      <c r="C55" s="174"/>
      <c r="D55" s="193"/>
      <c r="E55" s="193"/>
      <c r="F55" s="193"/>
      <c r="G55" s="194">
        <f t="shared" si="5"/>
        <v>0</v>
      </c>
      <c r="H55" s="198"/>
      <c r="I55" s="193"/>
      <c r="J55" s="196"/>
      <c r="K55" s="175"/>
      <c r="L55" s="197"/>
    </row>
    <row r="56" spans="1:12" ht="15.75" hidden="1" x14ac:dyDescent="0.25">
      <c r="A56" s="28"/>
      <c r="B56" s="192" t="s">
        <v>394</v>
      </c>
      <c r="C56" s="191"/>
      <c r="D56" s="199"/>
      <c r="E56" s="199"/>
      <c r="F56" s="199"/>
      <c r="G56" s="194">
        <f t="shared" si="5"/>
        <v>0</v>
      </c>
      <c r="H56" s="200"/>
      <c r="I56" s="199"/>
      <c r="J56" s="196"/>
      <c r="K56" s="201"/>
      <c r="L56" s="197"/>
    </row>
    <row r="57" spans="1:12" s="28" customFormat="1" ht="15.75" hidden="1" x14ac:dyDescent="0.25">
      <c r="B57" s="192" t="s">
        <v>395</v>
      </c>
      <c r="C57" s="191"/>
      <c r="D57" s="199"/>
      <c r="E57" s="199"/>
      <c r="F57" s="199"/>
      <c r="G57" s="194">
        <f t="shared" si="5"/>
        <v>0</v>
      </c>
      <c r="H57" s="200"/>
      <c r="I57" s="199"/>
      <c r="J57" s="196"/>
      <c r="K57" s="201"/>
      <c r="L57" s="197"/>
    </row>
    <row r="58" spans="1:12" s="28" customFormat="1" ht="15.75" x14ac:dyDescent="0.25">
      <c r="A58" s="27"/>
      <c r="B58" s="27"/>
      <c r="C58" s="85" t="s">
        <v>496</v>
      </c>
      <c r="D58" s="11">
        <f>SUM(D50:D57)</f>
        <v>86000</v>
      </c>
      <c r="E58" s="11">
        <f>SUM(E50:E57)</f>
        <v>0</v>
      </c>
      <c r="F58" s="11">
        <f>SUM(F50:F57)</f>
        <v>0</v>
      </c>
      <c r="G58" s="14">
        <f>SUM(G50:G57)</f>
        <v>86000</v>
      </c>
      <c r="H58" s="11">
        <f>(H50*G50)+(H51*G51)+(H52*G52)+(H53*G53)+(H54*G54)+(H55*G55)+(H56*G56)+(H57*G57)</f>
        <v>20700</v>
      </c>
      <c r="I58" s="11">
        <f>SUM(I50:I57)</f>
        <v>1800.3725490196077</v>
      </c>
      <c r="J58" s="168"/>
      <c r="K58" s="201"/>
      <c r="L58" s="37"/>
    </row>
    <row r="59" spans="1:12" ht="34.5" customHeight="1" x14ac:dyDescent="0.25">
      <c r="B59" s="84" t="s">
        <v>396</v>
      </c>
      <c r="C59" s="237" t="s">
        <v>567</v>
      </c>
      <c r="D59" s="237"/>
      <c r="E59" s="237"/>
      <c r="F59" s="237"/>
      <c r="G59" s="237"/>
      <c r="H59" s="237"/>
      <c r="I59" s="238"/>
      <c r="J59" s="238"/>
      <c r="K59" s="237"/>
      <c r="L59" s="36"/>
    </row>
    <row r="60" spans="1:12" ht="141.75" x14ac:dyDescent="0.25">
      <c r="B60" s="192" t="s">
        <v>635</v>
      </c>
      <c r="C60" s="174" t="s">
        <v>579</v>
      </c>
      <c r="D60" s="193">
        <v>0</v>
      </c>
      <c r="E60" s="193"/>
      <c r="F60" s="193"/>
      <c r="G60" s="194">
        <f>SUM(D60:F60)</f>
        <v>0</v>
      </c>
      <c r="H60" s="195"/>
      <c r="I60" s="196">
        <f>0</f>
        <v>0</v>
      </c>
      <c r="J60" s="196"/>
      <c r="K60" s="175"/>
      <c r="L60" s="197"/>
    </row>
    <row r="61" spans="1:12" ht="110.25" x14ac:dyDescent="0.25">
      <c r="B61" s="192" t="s">
        <v>636</v>
      </c>
      <c r="C61" s="174" t="s">
        <v>608</v>
      </c>
      <c r="D61" s="193">
        <v>30000</v>
      </c>
      <c r="E61" s="193"/>
      <c r="F61" s="193"/>
      <c r="G61" s="194">
        <f t="shared" ref="G61:G67" si="6">SUM(D61:F61)</f>
        <v>30000</v>
      </c>
      <c r="H61" s="195"/>
      <c r="I61" s="196">
        <f>0</f>
        <v>0</v>
      </c>
      <c r="J61" s="196"/>
      <c r="K61" s="176" t="s">
        <v>593</v>
      </c>
      <c r="L61" s="197"/>
    </row>
    <row r="62" spans="1:12" ht="207.4" customHeight="1" x14ac:dyDescent="0.25">
      <c r="B62" s="192" t="s">
        <v>616</v>
      </c>
      <c r="C62" s="174" t="s">
        <v>614</v>
      </c>
      <c r="D62" s="193">
        <v>10000</v>
      </c>
      <c r="E62" s="193"/>
      <c r="F62" s="193"/>
      <c r="G62" s="194">
        <f t="shared" si="6"/>
        <v>10000</v>
      </c>
      <c r="H62" s="195"/>
      <c r="I62" s="196">
        <f>0</f>
        <v>0</v>
      </c>
      <c r="J62" s="196"/>
      <c r="K62" s="176" t="s">
        <v>615</v>
      </c>
      <c r="L62" s="197"/>
    </row>
    <row r="63" spans="1:12" ht="128.65" customHeight="1" x14ac:dyDescent="0.25">
      <c r="B63" s="192" t="s">
        <v>637</v>
      </c>
      <c r="C63" s="174" t="s">
        <v>600</v>
      </c>
      <c r="D63" s="193">
        <v>15000</v>
      </c>
      <c r="E63" s="193"/>
      <c r="F63" s="193"/>
      <c r="G63" s="194">
        <f t="shared" si="6"/>
        <v>15000</v>
      </c>
      <c r="H63" s="195"/>
      <c r="I63" s="196">
        <f>0</f>
        <v>0</v>
      </c>
      <c r="J63" s="196"/>
      <c r="K63" s="176" t="s">
        <v>592</v>
      </c>
      <c r="L63" s="197"/>
    </row>
    <row r="64" spans="1:12" ht="111.6" customHeight="1" x14ac:dyDescent="0.25">
      <c r="B64" s="192" t="s">
        <v>638</v>
      </c>
      <c r="C64" s="174" t="s">
        <v>601</v>
      </c>
      <c r="D64" s="193">
        <v>10000</v>
      </c>
      <c r="E64" s="193"/>
      <c r="F64" s="193"/>
      <c r="G64" s="194">
        <f t="shared" si="6"/>
        <v>10000</v>
      </c>
      <c r="H64" s="195"/>
      <c r="I64" s="196">
        <f>0</f>
        <v>0</v>
      </c>
      <c r="J64" s="196"/>
      <c r="K64" s="176" t="s">
        <v>594</v>
      </c>
      <c r="L64" s="197"/>
    </row>
    <row r="65" spans="1:12" ht="127.5" customHeight="1" x14ac:dyDescent="0.25">
      <c r="B65" s="192" t="s">
        <v>639</v>
      </c>
      <c r="C65" s="173" t="s">
        <v>580</v>
      </c>
      <c r="D65" s="193">
        <v>0</v>
      </c>
      <c r="E65" s="193"/>
      <c r="F65" s="193"/>
      <c r="G65" s="194">
        <f t="shared" si="6"/>
        <v>0</v>
      </c>
      <c r="H65" s="195"/>
      <c r="I65" s="196">
        <f>0</f>
        <v>0</v>
      </c>
      <c r="J65" s="196"/>
      <c r="K65" s="176" t="s">
        <v>594</v>
      </c>
      <c r="L65" s="197"/>
    </row>
    <row r="66" spans="1:12" ht="15.75" hidden="1" x14ac:dyDescent="0.25">
      <c r="B66" s="192" t="s">
        <v>397</v>
      </c>
      <c r="C66" s="174"/>
      <c r="D66" s="199">
        <v>0</v>
      </c>
      <c r="E66" s="199"/>
      <c r="F66" s="199"/>
      <c r="G66" s="194">
        <f t="shared" si="6"/>
        <v>0</v>
      </c>
      <c r="H66" s="200"/>
      <c r="I66" s="199"/>
      <c r="J66" s="196"/>
      <c r="K66" s="176"/>
      <c r="L66" s="197"/>
    </row>
    <row r="67" spans="1:12" ht="15.75" hidden="1" x14ac:dyDescent="0.25">
      <c r="B67" s="192" t="s">
        <v>398</v>
      </c>
      <c r="C67" s="191"/>
      <c r="D67" s="199"/>
      <c r="E67" s="199"/>
      <c r="F67" s="199"/>
      <c r="G67" s="194">
        <f t="shared" si="6"/>
        <v>0</v>
      </c>
      <c r="H67" s="200"/>
      <c r="I67" s="199"/>
      <c r="J67" s="196"/>
      <c r="K67" s="201"/>
      <c r="L67" s="197"/>
    </row>
    <row r="68" spans="1:12" ht="15.75" x14ac:dyDescent="0.25">
      <c r="C68" s="85" t="s">
        <v>496</v>
      </c>
      <c r="D68" s="11">
        <f>SUM(D60:D67)</f>
        <v>65000</v>
      </c>
      <c r="E68" s="11">
        <f>SUM(E60:E67)</f>
        <v>0</v>
      </c>
      <c r="F68" s="11">
        <f>SUM(F60:F67)</f>
        <v>0</v>
      </c>
      <c r="G68" s="11">
        <f>SUM(G60:G67)</f>
        <v>65000</v>
      </c>
      <c r="H68" s="11">
        <f>(H60*G60)+(H61*G61)+(H62*G62)+(H63*G63)+(H64*G64)+(H65*G65)+(H66*G66)+(H67*G67)</f>
        <v>0</v>
      </c>
      <c r="I68" s="11">
        <f>SUM(I60:I65)</f>
        <v>0</v>
      </c>
      <c r="J68" s="168"/>
      <c r="K68" s="201"/>
      <c r="L68" s="37"/>
    </row>
    <row r="69" spans="1:12" ht="51" hidden="1" customHeight="1" x14ac:dyDescent="0.25">
      <c r="B69" s="84" t="s">
        <v>399</v>
      </c>
      <c r="C69" s="228"/>
      <c r="D69" s="228"/>
      <c r="E69" s="228"/>
      <c r="F69" s="228"/>
      <c r="G69" s="228"/>
      <c r="H69" s="228"/>
      <c r="I69" s="229"/>
      <c r="J69" s="229"/>
      <c r="K69" s="228"/>
      <c r="L69" s="36"/>
    </row>
    <row r="70" spans="1:12" ht="15.75" hidden="1" x14ac:dyDescent="0.25">
      <c r="B70" s="192" t="s">
        <v>400</v>
      </c>
      <c r="C70" s="174"/>
      <c r="D70" s="193"/>
      <c r="E70" s="193"/>
      <c r="F70" s="193"/>
      <c r="G70" s="194">
        <f>SUM(D70:F70)</f>
        <v>0</v>
      </c>
      <c r="H70" s="198"/>
      <c r="I70" s="193"/>
      <c r="J70" s="196"/>
      <c r="K70" s="175"/>
      <c r="L70" s="197"/>
    </row>
    <row r="71" spans="1:12" ht="15.75" hidden="1" x14ac:dyDescent="0.25">
      <c r="B71" s="192" t="s">
        <v>401</v>
      </c>
      <c r="C71" s="174"/>
      <c r="D71" s="193"/>
      <c r="E71" s="193"/>
      <c r="F71" s="193"/>
      <c r="G71" s="194">
        <f t="shared" ref="G71:G77" si="7">SUM(D71:F71)</f>
        <v>0</v>
      </c>
      <c r="H71" s="198"/>
      <c r="I71" s="193"/>
      <c r="J71" s="196"/>
      <c r="K71" s="175"/>
      <c r="L71" s="197"/>
    </row>
    <row r="72" spans="1:12" ht="15.75" hidden="1" x14ac:dyDescent="0.25">
      <c r="B72" s="192" t="s">
        <v>402</v>
      </c>
      <c r="C72" s="174"/>
      <c r="D72" s="193"/>
      <c r="E72" s="193"/>
      <c r="F72" s="193"/>
      <c r="G72" s="194">
        <f t="shared" si="7"/>
        <v>0</v>
      </c>
      <c r="H72" s="198"/>
      <c r="I72" s="193"/>
      <c r="J72" s="196"/>
      <c r="K72" s="175"/>
      <c r="L72" s="197"/>
    </row>
    <row r="73" spans="1:12" ht="15.75" hidden="1" x14ac:dyDescent="0.25">
      <c r="A73" s="28"/>
      <c r="B73" s="192" t="s">
        <v>403</v>
      </c>
      <c r="C73" s="174"/>
      <c r="D73" s="193"/>
      <c r="E73" s="193"/>
      <c r="F73" s="193"/>
      <c r="G73" s="194">
        <f t="shared" si="7"/>
        <v>0</v>
      </c>
      <c r="H73" s="198"/>
      <c r="I73" s="193"/>
      <c r="J73" s="196"/>
      <c r="K73" s="175"/>
      <c r="L73" s="197"/>
    </row>
    <row r="74" spans="1:12" s="28" customFormat="1" ht="15.75" hidden="1" x14ac:dyDescent="0.25">
      <c r="A74" s="27"/>
      <c r="B74" s="192" t="s">
        <v>404</v>
      </c>
      <c r="C74" s="174"/>
      <c r="D74" s="193"/>
      <c r="E74" s="193"/>
      <c r="F74" s="193"/>
      <c r="G74" s="194">
        <f t="shared" si="7"/>
        <v>0</v>
      </c>
      <c r="H74" s="198"/>
      <c r="I74" s="193"/>
      <c r="J74" s="196"/>
      <c r="K74" s="175"/>
      <c r="L74" s="197"/>
    </row>
    <row r="75" spans="1:12" ht="15.75" hidden="1" x14ac:dyDescent="0.25">
      <c r="B75" s="192" t="s">
        <v>405</v>
      </c>
      <c r="C75" s="174"/>
      <c r="D75" s="193"/>
      <c r="E75" s="193"/>
      <c r="F75" s="193"/>
      <c r="G75" s="194">
        <f t="shared" si="7"/>
        <v>0</v>
      </c>
      <c r="H75" s="198"/>
      <c r="I75" s="193"/>
      <c r="J75" s="196"/>
      <c r="K75" s="175"/>
      <c r="L75" s="197"/>
    </row>
    <row r="76" spans="1:12" ht="15.75" hidden="1" x14ac:dyDescent="0.25">
      <c r="B76" s="192" t="s">
        <v>406</v>
      </c>
      <c r="C76" s="191"/>
      <c r="D76" s="199"/>
      <c r="E76" s="199"/>
      <c r="F76" s="199"/>
      <c r="G76" s="194">
        <f t="shared" si="7"/>
        <v>0</v>
      </c>
      <c r="H76" s="200"/>
      <c r="I76" s="199"/>
      <c r="J76" s="196"/>
      <c r="K76" s="201"/>
      <c r="L76" s="197"/>
    </row>
    <row r="77" spans="1:12" ht="15.75" hidden="1" x14ac:dyDescent="0.25">
      <c r="B77" s="192" t="s">
        <v>407</v>
      </c>
      <c r="C77" s="191"/>
      <c r="D77" s="199"/>
      <c r="E77" s="199"/>
      <c r="F77" s="199"/>
      <c r="G77" s="194">
        <f t="shared" si="7"/>
        <v>0</v>
      </c>
      <c r="H77" s="200"/>
      <c r="I77" s="199"/>
      <c r="J77" s="196"/>
      <c r="K77" s="201"/>
      <c r="L77" s="197"/>
    </row>
    <row r="78" spans="1:12" ht="15.75" hidden="1" x14ac:dyDescent="0.25">
      <c r="C78" s="85" t="s">
        <v>496</v>
      </c>
      <c r="D78" s="14">
        <f>SUM(D70:D77)</f>
        <v>0</v>
      </c>
      <c r="E78" s="14">
        <f>SUM(E70:E77)</f>
        <v>0</v>
      </c>
      <c r="F78" s="14">
        <f>SUM(F70:F77)</f>
        <v>0</v>
      </c>
      <c r="G78" s="14">
        <f>SUM(G70:G77)</f>
        <v>0</v>
      </c>
      <c r="H78" s="11">
        <f>(H70*G70)+(H71*G71)+(H72*G72)+(H73*G73)+(H74*G74)+(H75*G75)+(H76*G76)+(H77*G77)</f>
        <v>0</v>
      </c>
      <c r="I78" s="11">
        <f>SUM(I70:I77)</f>
        <v>0</v>
      </c>
      <c r="J78" s="168"/>
      <c r="K78" s="201"/>
      <c r="L78" s="37"/>
    </row>
    <row r="79" spans="1:12" ht="51" hidden="1" customHeight="1" x14ac:dyDescent="0.25">
      <c r="B79" s="84" t="s">
        <v>408</v>
      </c>
      <c r="C79" s="228"/>
      <c r="D79" s="228"/>
      <c r="E79" s="228"/>
      <c r="F79" s="228"/>
      <c r="G79" s="228"/>
      <c r="H79" s="228"/>
      <c r="I79" s="229"/>
      <c r="J79" s="229"/>
      <c r="K79" s="228"/>
      <c r="L79" s="36"/>
    </row>
    <row r="80" spans="1:12" ht="15.75" hidden="1" x14ac:dyDescent="0.25">
      <c r="B80" s="192" t="s">
        <v>409</v>
      </c>
      <c r="C80" s="174"/>
      <c r="D80" s="193"/>
      <c r="E80" s="193"/>
      <c r="F80" s="193"/>
      <c r="G80" s="194">
        <f>SUM(D80:F80)</f>
        <v>0</v>
      </c>
      <c r="H80" s="198"/>
      <c r="I80" s="193"/>
      <c r="J80" s="196"/>
      <c r="K80" s="175"/>
      <c r="L80" s="197"/>
    </row>
    <row r="81" spans="2:12" ht="15.75" hidden="1" x14ac:dyDescent="0.25">
      <c r="B81" s="192" t="s">
        <v>410</v>
      </c>
      <c r="C81" s="174"/>
      <c r="D81" s="193"/>
      <c r="E81" s="193"/>
      <c r="F81" s="193"/>
      <c r="G81" s="194">
        <f t="shared" ref="G81:G87" si="8">SUM(D81:F81)</f>
        <v>0</v>
      </c>
      <c r="H81" s="198"/>
      <c r="I81" s="193"/>
      <c r="J81" s="196"/>
      <c r="K81" s="175"/>
      <c r="L81" s="197"/>
    </row>
    <row r="82" spans="2:12" ht="15.75" hidden="1" x14ac:dyDescent="0.25">
      <c r="B82" s="192" t="s">
        <v>411</v>
      </c>
      <c r="C82" s="174"/>
      <c r="D82" s="193"/>
      <c r="E82" s="193"/>
      <c r="F82" s="193"/>
      <c r="G82" s="194">
        <f t="shared" si="8"/>
        <v>0</v>
      </c>
      <c r="H82" s="198"/>
      <c r="I82" s="193"/>
      <c r="J82" s="196"/>
      <c r="K82" s="175"/>
      <c r="L82" s="197"/>
    </row>
    <row r="83" spans="2:12" ht="15.75" hidden="1" x14ac:dyDescent="0.25">
      <c r="B83" s="192" t="s">
        <v>412</v>
      </c>
      <c r="C83" s="174"/>
      <c r="D83" s="193"/>
      <c r="E83" s="193"/>
      <c r="F83" s="193"/>
      <c r="G83" s="194">
        <f t="shared" si="8"/>
        <v>0</v>
      </c>
      <c r="H83" s="198"/>
      <c r="I83" s="193"/>
      <c r="J83" s="196"/>
      <c r="K83" s="175"/>
      <c r="L83" s="197"/>
    </row>
    <row r="84" spans="2:12" ht="15.75" hidden="1" x14ac:dyDescent="0.25">
      <c r="B84" s="192" t="s">
        <v>413</v>
      </c>
      <c r="C84" s="174"/>
      <c r="D84" s="193"/>
      <c r="E84" s="193"/>
      <c r="F84" s="193"/>
      <c r="G84" s="194">
        <f t="shared" si="8"/>
        <v>0</v>
      </c>
      <c r="H84" s="198"/>
      <c r="I84" s="193"/>
      <c r="J84" s="196"/>
      <c r="K84" s="175"/>
      <c r="L84" s="197"/>
    </row>
    <row r="85" spans="2:12" ht="15.75" hidden="1" x14ac:dyDescent="0.25">
      <c r="B85" s="192" t="s">
        <v>414</v>
      </c>
      <c r="C85" s="174"/>
      <c r="D85" s="193"/>
      <c r="E85" s="193"/>
      <c r="F85" s="193"/>
      <c r="G85" s="194">
        <f t="shared" si="8"/>
        <v>0</v>
      </c>
      <c r="H85" s="198"/>
      <c r="I85" s="193"/>
      <c r="J85" s="196"/>
      <c r="K85" s="175"/>
      <c r="L85" s="197"/>
    </row>
    <row r="86" spans="2:12" ht="15.75" hidden="1" x14ac:dyDescent="0.25">
      <c r="B86" s="192" t="s">
        <v>415</v>
      </c>
      <c r="C86" s="191"/>
      <c r="D86" s="199"/>
      <c r="E86" s="199"/>
      <c r="F86" s="199"/>
      <c r="G86" s="194">
        <f t="shared" si="8"/>
        <v>0</v>
      </c>
      <c r="H86" s="200"/>
      <c r="I86" s="199"/>
      <c r="J86" s="196"/>
      <c r="K86" s="201"/>
      <c r="L86" s="197"/>
    </row>
    <row r="87" spans="2:12" ht="15.75" hidden="1" x14ac:dyDescent="0.25">
      <c r="B87" s="192" t="s">
        <v>416</v>
      </c>
      <c r="C87" s="191"/>
      <c r="D87" s="199"/>
      <c r="E87" s="199"/>
      <c r="F87" s="199"/>
      <c r="G87" s="194">
        <f t="shared" si="8"/>
        <v>0</v>
      </c>
      <c r="H87" s="200"/>
      <c r="I87" s="199"/>
      <c r="J87" s="196"/>
      <c r="K87" s="201"/>
      <c r="L87" s="197"/>
    </row>
    <row r="88" spans="2:12" ht="15.75" hidden="1" x14ac:dyDescent="0.25">
      <c r="C88" s="85" t="s">
        <v>496</v>
      </c>
      <c r="D88" s="11">
        <f>SUM(D80:D87)</f>
        <v>0</v>
      </c>
      <c r="E88" s="11">
        <f>SUM(E80:E87)</f>
        <v>0</v>
      </c>
      <c r="F88" s="11">
        <f>SUM(F80:F87)</f>
        <v>0</v>
      </c>
      <c r="G88" s="11">
        <f>SUM(G80:G87)</f>
        <v>0</v>
      </c>
      <c r="H88" s="11">
        <f>(H80*G80)+(H81*G81)+(H82*G82)+(H83*G83)+(H84*G84)+(H85*G85)+(H86*G86)+(H87*G87)</f>
        <v>0</v>
      </c>
      <c r="I88" s="11">
        <f>SUM(I80:I87)</f>
        <v>0</v>
      </c>
      <c r="J88" s="168"/>
      <c r="K88" s="201"/>
      <c r="L88" s="37"/>
    </row>
    <row r="89" spans="2:12" ht="15.75" customHeight="1" x14ac:dyDescent="0.25">
      <c r="B89" s="4"/>
      <c r="C89" s="202"/>
      <c r="D89" s="206"/>
      <c r="E89" s="206"/>
      <c r="F89" s="206"/>
      <c r="G89" s="206"/>
      <c r="H89" s="206"/>
      <c r="I89" s="206"/>
      <c r="J89" s="207"/>
      <c r="K89" s="202"/>
      <c r="L89" s="2"/>
    </row>
    <row r="90" spans="2:12" ht="51" hidden="1" customHeight="1" x14ac:dyDescent="0.25">
      <c r="B90" s="85" t="s">
        <v>417</v>
      </c>
      <c r="C90" s="237"/>
      <c r="D90" s="237"/>
      <c r="E90" s="237"/>
      <c r="F90" s="237"/>
      <c r="G90" s="237"/>
      <c r="H90" s="237"/>
      <c r="I90" s="238"/>
      <c r="J90" s="238"/>
      <c r="K90" s="237"/>
      <c r="L90" s="9"/>
    </row>
    <row r="91" spans="2:12" ht="51" hidden="1" customHeight="1" x14ac:dyDescent="0.25">
      <c r="B91" s="84" t="s">
        <v>418</v>
      </c>
      <c r="C91" s="228"/>
      <c r="D91" s="228"/>
      <c r="E91" s="228"/>
      <c r="F91" s="228"/>
      <c r="G91" s="228"/>
      <c r="H91" s="228"/>
      <c r="I91" s="229"/>
      <c r="J91" s="229"/>
      <c r="K91" s="228"/>
      <c r="L91" s="36"/>
    </row>
    <row r="92" spans="2:12" ht="15.75" hidden="1" x14ac:dyDescent="0.25">
      <c r="B92" s="192" t="s">
        <v>419</v>
      </c>
      <c r="C92" s="174"/>
      <c r="D92" s="193"/>
      <c r="E92" s="193"/>
      <c r="F92" s="193"/>
      <c r="G92" s="194">
        <f>SUM(D92:F92)</f>
        <v>0</v>
      </c>
      <c r="H92" s="198"/>
      <c r="I92" s="193"/>
      <c r="J92" s="196"/>
      <c r="K92" s="175"/>
      <c r="L92" s="197"/>
    </row>
    <row r="93" spans="2:12" ht="15.75" hidden="1" x14ac:dyDescent="0.25">
      <c r="B93" s="192" t="s">
        <v>420</v>
      </c>
      <c r="C93" s="174"/>
      <c r="D93" s="193"/>
      <c r="E93" s="193"/>
      <c r="F93" s="193"/>
      <c r="G93" s="194">
        <f t="shared" ref="G93:G99" si="9">SUM(D93:F93)</f>
        <v>0</v>
      </c>
      <c r="H93" s="198"/>
      <c r="I93" s="193"/>
      <c r="J93" s="196"/>
      <c r="K93" s="175"/>
      <c r="L93" s="197"/>
    </row>
    <row r="94" spans="2:12" ht="15.75" hidden="1" x14ac:dyDescent="0.25">
      <c r="B94" s="192" t="s">
        <v>421</v>
      </c>
      <c r="C94" s="174"/>
      <c r="D94" s="193"/>
      <c r="E94" s="193"/>
      <c r="F94" s="193"/>
      <c r="G94" s="194">
        <f t="shared" si="9"/>
        <v>0</v>
      </c>
      <c r="H94" s="198"/>
      <c r="I94" s="193"/>
      <c r="J94" s="196"/>
      <c r="K94" s="175"/>
      <c r="L94" s="197"/>
    </row>
    <row r="95" spans="2:12" ht="15.75" hidden="1" x14ac:dyDescent="0.25">
      <c r="B95" s="192" t="s">
        <v>422</v>
      </c>
      <c r="C95" s="174"/>
      <c r="D95" s="193"/>
      <c r="E95" s="193"/>
      <c r="F95" s="193"/>
      <c r="G95" s="194">
        <f t="shared" si="9"/>
        <v>0</v>
      </c>
      <c r="H95" s="198"/>
      <c r="I95" s="193"/>
      <c r="J95" s="196"/>
      <c r="K95" s="175"/>
      <c r="L95" s="197"/>
    </row>
    <row r="96" spans="2:12" ht="15.75" hidden="1" x14ac:dyDescent="0.25">
      <c r="B96" s="192" t="s">
        <v>423</v>
      </c>
      <c r="C96" s="174"/>
      <c r="D96" s="193"/>
      <c r="E96" s="193"/>
      <c r="F96" s="193"/>
      <c r="G96" s="194">
        <f t="shared" si="9"/>
        <v>0</v>
      </c>
      <c r="H96" s="198"/>
      <c r="I96" s="193"/>
      <c r="J96" s="196"/>
      <c r="K96" s="175"/>
      <c r="L96" s="197"/>
    </row>
    <row r="97" spans="2:12" ht="15.75" hidden="1" x14ac:dyDescent="0.25">
      <c r="B97" s="192" t="s">
        <v>424</v>
      </c>
      <c r="C97" s="174"/>
      <c r="D97" s="193"/>
      <c r="E97" s="193"/>
      <c r="F97" s="193"/>
      <c r="G97" s="194">
        <f t="shared" si="9"/>
        <v>0</v>
      </c>
      <c r="H97" s="198"/>
      <c r="I97" s="193"/>
      <c r="J97" s="196"/>
      <c r="K97" s="175"/>
      <c r="L97" s="197"/>
    </row>
    <row r="98" spans="2:12" ht="15.75" hidden="1" x14ac:dyDescent="0.25">
      <c r="B98" s="192" t="s">
        <v>425</v>
      </c>
      <c r="C98" s="191"/>
      <c r="D98" s="199"/>
      <c r="E98" s="199"/>
      <c r="F98" s="199"/>
      <c r="G98" s="194">
        <f t="shared" si="9"/>
        <v>0</v>
      </c>
      <c r="H98" s="200"/>
      <c r="I98" s="199"/>
      <c r="J98" s="196"/>
      <c r="K98" s="201"/>
      <c r="L98" s="197"/>
    </row>
    <row r="99" spans="2:12" ht="15.75" hidden="1" x14ac:dyDescent="0.25">
      <c r="B99" s="192" t="s">
        <v>426</v>
      </c>
      <c r="C99" s="191"/>
      <c r="D99" s="199"/>
      <c r="E99" s="199"/>
      <c r="F99" s="199"/>
      <c r="G99" s="194">
        <f t="shared" si="9"/>
        <v>0</v>
      </c>
      <c r="H99" s="200"/>
      <c r="I99" s="199"/>
      <c r="J99" s="196"/>
      <c r="K99" s="201"/>
      <c r="L99" s="197"/>
    </row>
    <row r="100" spans="2:12" ht="15.75" hidden="1" x14ac:dyDescent="0.25">
      <c r="C100" s="85" t="s">
        <v>496</v>
      </c>
      <c r="D100" s="11">
        <f>SUM(D92:D99)</f>
        <v>0</v>
      </c>
      <c r="E100" s="11">
        <f>SUM(E92:E99)</f>
        <v>0</v>
      </c>
      <c r="F100" s="11">
        <f>SUM(F92:F99)</f>
        <v>0</v>
      </c>
      <c r="G100" s="14">
        <f>SUM(G92:G99)</f>
        <v>0</v>
      </c>
      <c r="H100" s="11">
        <f>(H92*G92)+(H93*G93)+(H94*G94)+(H95*G95)+(H96*G96)+(H97*G97)+(H98*G98)+(H99*G99)</f>
        <v>0</v>
      </c>
      <c r="I100" s="11">
        <f>SUM(I92:I99)</f>
        <v>0</v>
      </c>
      <c r="J100" s="168"/>
      <c r="K100" s="201"/>
      <c r="L100" s="37"/>
    </row>
    <row r="101" spans="2:12" ht="51" hidden="1" customHeight="1" x14ac:dyDescent="0.25">
      <c r="B101" s="84" t="s">
        <v>427</v>
      </c>
      <c r="C101" s="228"/>
      <c r="D101" s="228"/>
      <c r="E101" s="228"/>
      <c r="F101" s="228"/>
      <c r="G101" s="228"/>
      <c r="H101" s="228"/>
      <c r="I101" s="229"/>
      <c r="J101" s="229"/>
      <c r="K101" s="228"/>
      <c r="L101" s="36"/>
    </row>
    <row r="102" spans="2:12" ht="15.75" hidden="1" x14ac:dyDescent="0.25">
      <c r="B102" s="192" t="s">
        <v>428</v>
      </c>
      <c r="C102" s="174"/>
      <c r="D102" s="193"/>
      <c r="E102" s="193"/>
      <c r="F102" s="193"/>
      <c r="G102" s="194">
        <f>SUM(D102:F102)</f>
        <v>0</v>
      </c>
      <c r="H102" s="198"/>
      <c r="I102" s="193"/>
      <c r="J102" s="196"/>
      <c r="K102" s="175"/>
      <c r="L102" s="197"/>
    </row>
    <row r="103" spans="2:12" ht="15.75" hidden="1" x14ac:dyDescent="0.25">
      <c r="B103" s="192" t="s">
        <v>429</v>
      </c>
      <c r="C103" s="174"/>
      <c r="D103" s="193"/>
      <c r="E103" s="193"/>
      <c r="F103" s="193"/>
      <c r="G103" s="194">
        <f t="shared" ref="G103:G109" si="10">SUM(D103:F103)</f>
        <v>0</v>
      </c>
      <c r="H103" s="198"/>
      <c r="I103" s="193"/>
      <c r="J103" s="196"/>
      <c r="K103" s="175"/>
      <c r="L103" s="197"/>
    </row>
    <row r="104" spans="2:12" ht="15.75" hidden="1" x14ac:dyDescent="0.25">
      <c r="B104" s="192" t="s">
        <v>430</v>
      </c>
      <c r="C104" s="174"/>
      <c r="D104" s="193"/>
      <c r="E104" s="193"/>
      <c r="F104" s="193"/>
      <c r="G104" s="194">
        <f t="shared" si="10"/>
        <v>0</v>
      </c>
      <c r="H104" s="198"/>
      <c r="I104" s="193"/>
      <c r="J104" s="196"/>
      <c r="K104" s="175"/>
      <c r="L104" s="197"/>
    </row>
    <row r="105" spans="2:12" ht="15.75" hidden="1" x14ac:dyDescent="0.25">
      <c r="B105" s="192" t="s">
        <v>431</v>
      </c>
      <c r="C105" s="174"/>
      <c r="D105" s="193"/>
      <c r="E105" s="193"/>
      <c r="F105" s="193"/>
      <c r="G105" s="194">
        <f t="shared" si="10"/>
        <v>0</v>
      </c>
      <c r="H105" s="198"/>
      <c r="I105" s="193"/>
      <c r="J105" s="196"/>
      <c r="K105" s="175"/>
      <c r="L105" s="197"/>
    </row>
    <row r="106" spans="2:12" ht="15.75" hidden="1" x14ac:dyDescent="0.25">
      <c r="B106" s="192" t="s">
        <v>432</v>
      </c>
      <c r="C106" s="174"/>
      <c r="D106" s="193"/>
      <c r="E106" s="193"/>
      <c r="F106" s="193"/>
      <c r="G106" s="194">
        <f t="shared" si="10"/>
        <v>0</v>
      </c>
      <c r="H106" s="198"/>
      <c r="I106" s="193"/>
      <c r="J106" s="196"/>
      <c r="K106" s="175"/>
      <c r="L106" s="197"/>
    </row>
    <row r="107" spans="2:12" ht="15.75" hidden="1" x14ac:dyDescent="0.25">
      <c r="B107" s="192" t="s">
        <v>433</v>
      </c>
      <c r="C107" s="174"/>
      <c r="D107" s="193"/>
      <c r="E107" s="193"/>
      <c r="F107" s="193"/>
      <c r="G107" s="194">
        <f t="shared" si="10"/>
        <v>0</v>
      </c>
      <c r="H107" s="198"/>
      <c r="I107" s="193"/>
      <c r="J107" s="196"/>
      <c r="K107" s="175"/>
      <c r="L107" s="197"/>
    </row>
    <row r="108" spans="2:12" ht="15.75" hidden="1" x14ac:dyDescent="0.25">
      <c r="B108" s="192" t="s">
        <v>434</v>
      </c>
      <c r="C108" s="191"/>
      <c r="D108" s="199"/>
      <c r="E108" s="199"/>
      <c r="F108" s="199"/>
      <c r="G108" s="194">
        <f t="shared" si="10"/>
        <v>0</v>
      </c>
      <c r="H108" s="200"/>
      <c r="I108" s="199"/>
      <c r="J108" s="196"/>
      <c r="K108" s="201"/>
      <c r="L108" s="197"/>
    </row>
    <row r="109" spans="2:12" ht="15.75" hidden="1" x14ac:dyDescent="0.25">
      <c r="B109" s="192" t="s">
        <v>435</v>
      </c>
      <c r="C109" s="191"/>
      <c r="D109" s="199"/>
      <c r="E109" s="199"/>
      <c r="F109" s="199"/>
      <c r="G109" s="194">
        <f t="shared" si="10"/>
        <v>0</v>
      </c>
      <c r="H109" s="200"/>
      <c r="I109" s="199"/>
      <c r="J109" s="196"/>
      <c r="K109" s="201"/>
      <c r="L109" s="197"/>
    </row>
    <row r="110" spans="2:12" ht="15.75" hidden="1" x14ac:dyDescent="0.25">
      <c r="C110" s="85" t="s">
        <v>496</v>
      </c>
      <c r="D110" s="14">
        <f>SUM(D102:D109)</f>
        <v>0</v>
      </c>
      <c r="E110" s="14">
        <f>SUM(E102:E109)</f>
        <v>0</v>
      </c>
      <c r="F110" s="14">
        <f>SUM(F102:F109)</f>
        <v>0</v>
      </c>
      <c r="G110" s="14">
        <f>SUM(G102:G109)</f>
        <v>0</v>
      </c>
      <c r="H110" s="11">
        <f>(H102*G102)+(H103*G103)+(H104*G104)+(H105*G105)+(H106*G106)+(H107*G107)+(H108*G108)+(H109*G109)</f>
        <v>0</v>
      </c>
      <c r="I110" s="11">
        <f>SUM(I102:I109)</f>
        <v>0</v>
      </c>
      <c r="J110" s="168"/>
      <c r="K110" s="201"/>
      <c r="L110" s="37"/>
    </row>
    <row r="111" spans="2:12" ht="51" hidden="1" customHeight="1" x14ac:dyDescent="0.25">
      <c r="B111" s="123" t="s">
        <v>436</v>
      </c>
      <c r="C111" s="228"/>
      <c r="D111" s="228"/>
      <c r="E111" s="228"/>
      <c r="F111" s="228"/>
      <c r="G111" s="228"/>
      <c r="H111" s="228"/>
      <c r="I111" s="229"/>
      <c r="J111" s="229"/>
      <c r="K111" s="228"/>
      <c r="L111" s="36"/>
    </row>
    <row r="112" spans="2:12" ht="15.75" hidden="1" x14ac:dyDescent="0.25">
      <c r="B112" s="192" t="s">
        <v>437</v>
      </c>
      <c r="C112" s="174"/>
      <c r="D112" s="193"/>
      <c r="E112" s="193"/>
      <c r="F112" s="193"/>
      <c r="G112" s="194">
        <f>SUM(D112:F112)</f>
        <v>0</v>
      </c>
      <c r="H112" s="198"/>
      <c r="I112" s="193"/>
      <c r="J112" s="196"/>
      <c r="K112" s="175"/>
      <c r="L112" s="197"/>
    </row>
    <row r="113" spans="2:12" ht="15.75" hidden="1" x14ac:dyDescent="0.25">
      <c r="B113" s="192" t="s">
        <v>438</v>
      </c>
      <c r="C113" s="174"/>
      <c r="D113" s="193"/>
      <c r="E113" s="193"/>
      <c r="F113" s="193"/>
      <c r="G113" s="194">
        <f t="shared" ref="G113:G119" si="11">SUM(D113:F113)</f>
        <v>0</v>
      </c>
      <c r="H113" s="198"/>
      <c r="I113" s="193"/>
      <c r="J113" s="196"/>
      <c r="K113" s="175"/>
      <c r="L113" s="197"/>
    </row>
    <row r="114" spans="2:12" ht="15.75" hidden="1" x14ac:dyDescent="0.25">
      <c r="B114" s="192" t="s">
        <v>439</v>
      </c>
      <c r="C114" s="174"/>
      <c r="D114" s="193"/>
      <c r="E114" s="193"/>
      <c r="F114" s="193"/>
      <c r="G114" s="194">
        <f t="shared" si="11"/>
        <v>0</v>
      </c>
      <c r="H114" s="198"/>
      <c r="I114" s="193"/>
      <c r="J114" s="196"/>
      <c r="K114" s="175"/>
      <c r="L114" s="197"/>
    </row>
    <row r="115" spans="2:12" ht="15.75" hidden="1" x14ac:dyDescent="0.25">
      <c r="B115" s="192" t="s">
        <v>440</v>
      </c>
      <c r="C115" s="174"/>
      <c r="D115" s="193"/>
      <c r="E115" s="193"/>
      <c r="F115" s="193"/>
      <c r="G115" s="194">
        <f t="shared" si="11"/>
        <v>0</v>
      </c>
      <c r="H115" s="198"/>
      <c r="I115" s="193"/>
      <c r="J115" s="196"/>
      <c r="K115" s="175"/>
      <c r="L115" s="197"/>
    </row>
    <row r="116" spans="2:12" ht="15.75" hidden="1" x14ac:dyDescent="0.25">
      <c r="B116" s="192" t="s">
        <v>441</v>
      </c>
      <c r="C116" s="174"/>
      <c r="D116" s="193"/>
      <c r="E116" s="193"/>
      <c r="F116" s="193"/>
      <c r="G116" s="194">
        <f t="shared" si="11"/>
        <v>0</v>
      </c>
      <c r="H116" s="198"/>
      <c r="I116" s="193"/>
      <c r="J116" s="196"/>
      <c r="K116" s="175"/>
      <c r="L116" s="197"/>
    </row>
    <row r="117" spans="2:12" ht="15.75" hidden="1" x14ac:dyDescent="0.25">
      <c r="B117" s="192" t="s">
        <v>442</v>
      </c>
      <c r="C117" s="174"/>
      <c r="D117" s="193"/>
      <c r="E117" s="193"/>
      <c r="F117" s="193"/>
      <c r="G117" s="194">
        <f t="shared" si="11"/>
        <v>0</v>
      </c>
      <c r="H117" s="198"/>
      <c r="I117" s="193"/>
      <c r="J117" s="196"/>
      <c r="K117" s="175"/>
      <c r="L117" s="197"/>
    </row>
    <row r="118" spans="2:12" ht="15.75" hidden="1" x14ac:dyDescent="0.25">
      <c r="B118" s="192" t="s">
        <v>443</v>
      </c>
      <c r="C118" s="191"/>
      <c r="D118" s="199"/>
      <c r="E118" s="199"/>
      <c r="F118" s="199"/>
      <c r="G118" s="194">
        <f t="shared" si="11"/>
        <v>0</v>
      </c>
      <c r="H118" s="200"/>
      <c r="I118" s="199"/>
      <c r="J118" s="196"/>
      <c r="K118" s="201"/>
      <c r="L118" s="197"/>
    </row>
    <row r="119" spans="2:12" ht="15.75" hidden="1" x14ac:dyDescent="0.25">
      <c r="B119" s="192" t="s">
        <v>444</v>
      </c>
      <c r="C119" s="191"/>
      <c r="D119" s="199"/>
      <c r="E119" s="199"/>
      <c r="F119" s="199"/>
      <c r="G119" s="194">
        <f t="shared" si="11"/>
        <v>0</v>
      </c>
      <c r="H119" s="200"/>
      <c r="I119" s="199"/>
      <c r="J119" s="196"/>
      <c r="K119" s="201"/>
      <c r="L119" s="197"/>
    </row>
    <row r="120" spans="2:12" ht="15.75" hidden="1" x14ac:dyDescent="0.25">
      <c r="C120" s="85" t="s">
        <v>496</v>
      </c>
      <c r="D120" s="14">
        <f>SUM(D112:D119)</f>
        <v>0</v>
      </c>
      <c r="E120" s="14">
        <f>SUM(E112:E119)</f>
        <v>0</v>
      </c>
      <c r="F120" s="14">
        <f>SUM(F112:F119)</f>
        <v>0</v>
      </c>
      <c r="G120" s="14">
        <f>SUM(G112:G119)</f>
        <v>0</v>
      </c>
      <c r="H120" s="11">
        <f>(H112*G112)+(H113*G113)+(H114*G114)+(H115*G115)+(H116*G116)+(H117*G117)+(H118*G118)+(H119*G119)</f>
        <v>0</v>
      </c>
      <c r="I120" s="11">
        <f>SUM(I112:I119)</f>
        <v>0</v>
      </c>
      <c r="J120" s="168"/>
      <c r="K120" s="201"/>
      <c r="L120" s="37"/>
    </row>
    <row r="121" spans="2:12" ht="51" hidden="1" customHeight="1" x14ac:dyDescent="0.25">
      <c r="B121" s="123" t="s">
        <v>445</v>
      </c>
      <c r="C121" s="228"/>
      <c r="D121" s="228"/>
      <c r="E121" s="228"/>
      <c r="F121" s="228"/>
      <c r="G121" s="228"/>
      <c r="H121" s="228"/>
      <c r="I121" s="229"/>
      <c r="J121" s="229"/>
      <c r="K121" s="228"/>
      <c r="L121" s="36"/>
    </row>
    <row r="122" spans="2:12" ht="15.75" hidden="1" x14ac:dyDescent="0.25">
      <c r="B122" s="192" t="s">
        <v>446</v>
      </c>
      <c r="C122" s="174"/>
      <c r="D122" s="193"/>
      <c r="E122" s="193"/>
      <c r="F122" s="193"/>
      <c r="G122" s="194">
        <f>SUM(D122:F122)</f>
        <v>0</v>
      </c>
      <c r="H122" s="198"/>
      <c r="I122" s="193"/>
      <c r="J122" s="196"/>
      <c r="K122" s="175"/>
      <c r="L122" s="197"/>
    </row>
    <row r="123" spans="2:12" ht="15.75" hidden="1" x14ac:dyDescent="0.25">
      <c r="B123" s="192" t="s">
        <v>447</v>
      </c>
      <c r="C123" s="174"/>
      <c r="D123" s="193"/>
      <c r="E123" s="193"/>
      <c r="F123" s="193"/>
      <c r="G123" s="194">
        <f t="shared" ref="G123:G129" si="12">SUM(D123:F123)</f>
        <v>0</v>
      </c>
      <c r="H123" s="198"/>
      <c r="I123" s="193"/>
      <c r="J123" s="196"/>
      <c r="K123" s="175"/>
      <c r="L123" s="197"/>
    </row>
    <row r="124" spans="2:12" ht="15.75" hidden="1" x14ac:dyDescent="0.25">
      <c r="B124" s="192" t="s">
        <v>448</v>
      </c>
      <c r="C124" s="174"/>
      <c r="D124" s="193"/>
      <c r="E124" s="193"/>
      <c r="F124" s="193"/>
      <c r="G124" s="194">
        <f t="shared" si="12"/>
        <v>0</v>
      </c>
      <c r="H124" s="198"/>
      <c r="I124" s="193"/>
      <c r="J124" s="196"/>
      <c r="K124" s="175"/>
      <c r="L124" s="197"/>
    </row>
    <row r="125" spans="2:12" ht="15.75" hidden="1" x14ac:dyDescent="0.25">
      <c r="B125" s="192" t="s">
        <v>449</v>
      </c>
      <c r="C125" s="174"/>
      <c r="D125" s="193"/>
      <c r="E125" s="193"/>
      <c r="F125" s="193"/>
      <c r="G125" s="194">
        <f t="shared" si="12"/>
        <v>0</v>
      </c>
      <c r="H125" s="198"/>
      <c r="I125" s="193"/>
      <c r="J125" s="196"/>
      <c r="K125" s="175"/>
      <c r="L125" s="197"/>
    </row>
    <row r="126" spans="2:12" ht="15.75" hidden="1" x14ac:dyDescent="0.25">
      <c r="B126" s="192" t="s">
        <v>450</v>
      </c>
      <c r="C126" s="174"/>
      <c r="D126" s="193"/>
      <c r="E126" s="193"/>
      <c r="F126" s="193"/>
      <c r="G126" s="194">
        <f t="shared" si="12"/>
        <v>0</v>
      </c>
      <c r="H126" s="198"/>
      <c r="I126" s="193"/>
      <c r="J126" s="196"/>
      <c r="K126" s="175"/>
      <c r="L126" s="197"/>
    </row>
    <row r="127" spans="2:12" ht="15.75" hidden="1" x14ac:dyDescent="0.25">
      <c r="B127" s="192" t="s">
        <v>451</v>
      </c>
      <c r="C127" s="174"/>
      <c r="D127" s="193"/>
      <c r="E127" s="193"/>
      <c r="F127" s="193"/>
      <c r="G127" s="194">
        <f t="shared" si="12"/>
        <v>0</v>
      </c>
      <c r="H127" s="198"/>
      <c r="I127" s="193"/>
      <c r="J127" s="196"/>
      <c r="K127" s="175"/>
      <c r="L127" s="197"/>
    </row>
    <row r="128" spans="2:12" ht="15.75" hidden="1" x14ac:dyDescent="0.25">
      <c r="B128" s="192" t="s">
        <v>452</v>
      </c>
      <c r="C128" s="191"/>
      <c r="D128" s="199"/>
      <c r="E128" s="199"/>
      <c r="F128" s="199"/>
      <c r="G128" s="194">
        <f t="shared" si="12"/>
        <v>0</v>
      </c>
      <c r="H128" s="200"/>
      <c r="I128" s="199"/>
      <c r="J128" s="196"/>
      <c r="K128" s="201"/>
      <c r="L128" s="197"/>
    </row>
    <row r="129" spans="2:12" ht="15.75" hidden="1" x14ac:dyDescent="0.25">
      <c r="B129" s="192" t="s">
        <v>453</v>
      </c>
      <c r="C129" s="191"/>
      <c r="D129" s="199"/>
      <c r="E129" s="199"/>
      <c r="F129" s="199"/>
      <c r="G129" s="194">
        <f t="shared" si="12"/>
        <v>0</v>
      </c>
      <c r="H129" s="200"/>
      <c r="I129" s="199"/>
      <c r="J129" s="196"/>
      <c r="K129" s="201"/>
      <c r="L129" s="197"/>
    </row>
    <row r="130" spans="2:12" ht="15.75" hidden="1" x14ac:dyDescent="0.25">
      <c r="C130" s="85" t="s">
        <v>496</v>
      </c>
      <c r="D130" s="11">
        <f>SUM(D122:D129)</f>
        <v>0</v>
      </c>
      <c r="E130" s="11">
        <f>SUM(E122:E129)</f>
        <v>0</v>
      </c>
      <c r="F130" s="11">
        <f>SUM(F122:F129)</f>
        <v>0</v>
      </c>
      <c r="G130" s="11">
        <f>SUM(G122:G129)</f>
        <v>0</v>
      </c>
      <c r="H130" s="11">
        <f>(H122*G122)+(H123*G123)+(H124*G124)+(H125*G125)+(H126*G126)+(H127*G127)+(H128*G128)+(H129*G129)</f>
        <v>0</v>
      </c>
      <c r="I130" s="11">
        <f>SUM(I122:I129)</f>
        <v>0</v>
      </c>
      <c r="J130" s="168"/>
      <c r="K130" s="201"/>
      <c r="L130" s="37"/>
    </row>
    <row r="131" spans="2:12" ht="15.75" hidden="1" customHeight="1" x14ac:dyDescent="0.25">
      <c r="B131" s="4"/>
      <c r="C131" s="202"/>
      <c r="D131" s="206"/>
      <c r="E131" s="206"/>
      <c r="F131" s="206"/>
      <c r="G131" s="206"/>
      <c r="H131" s="206"/>
      <c r="I131" s="206"/>
      <c r="J131" s="207"/>
      <c r="K131" s="208"/>
      <c r="L131" s="2"/>
    </row>
    <row r="132" spans="2:12" ht="51" hidden="1" customHeight="1" x14ac:dyDescent="0.25">
      <c r="B132" s="85" t="s">
        <v>454</v>
      </c>
      <c r="C132" s="237"/>
      <c r="D132" s="237"/>
      <c r="E132" s="237"/>
      <c r="F132" s="237"/>
      <c r="G132" s="237"/>
      <c r="H132" s="237"/>
      <c r="I132" s="238"/>
      <c r="J132" s="238"/>
      <c r="K132" s="237"/>
      <c r="L132" s="9"/>
    </row>
    <row r="133" spans="2:12" ht="51" hidden="1" customHeight="1" x14ac:dyDescent="0.25">
      <c r="B133" s="84" t="s">
        <v>455</v>
      </c>
      <c r="C133" s="228"/>
      <c r="D133" s="228"/>
      <c r="E133" s="228"/>
      <c r="F133" s="228"/>
      <c r="G133" s="228"/>
      <c r="H133" s="228"/>
      <c r="I133" s="229"/>
      <c r="J133" s="229"/>
      <c r="K133" s="228"/>
      <c r="L133" s="36"/>
    </row>
    <row r="134" spans="2:12" ht="15.75" hidden="1" x14ac:dyDescent="0.25">
      <c r="B134" s="192" t="s">
        <v>456</v>
      </c>
      <c r="C134" s="174"/>
      <c r="D134" s="193"/>
      <c r="E134" s="193"/>
      <c r="F134" s="193"/>
      <c r="G134" s="194">
        <f>SUM(D134:F134)</f>
        <v>0</v>
      </c>
      <c r="H134" s="198"/>
      <c r="I134" s="193"/>
      <c r="J134" s="196"/>
      <c r="K134" s="175"/>
      <c r="L134" s="197"/>
    </row>
    <row r="135" spans="2:12" ht="15.75" hidden="1" x14ac:dyDescent="0.25">
      <c r="B135" s="192" t="s">
        <v>457</v>
      </c>
      <c r="C135" s="174"/>
      <c r="D135" s="193"/>
      <c r="E135" s="193"/>
      <c r="F135" s="193"/>
      <c r="G135" s="194">
        <f t="shared" ref="G135:G141" si="13">SUM(D135:F135)</f>
        <v>0</v>
      </c>
      <c r="H135" s="198"/>
      <c r="I135" s="193"/>
      <c r="J135" s="196"/>
      <c r="K135" s="175"/>
      <c r="L135" s="197"/>
    </row>
    <row r="136" spans="2:12" ht="15.75" hidden="1" x14ac:dyDescent="0.25">
      <c r="B136" s="192" t="s">
        <v>458</v>
      </c>
      <c r="C136" s="174"/>
      <c r="D136" s="193"/>
      <c r="E136" s="193"/>
      <c r="F136" s="193"/>
      <c r="G136" s="194">
        <f t="shared" si="13"/>
        <v>0</v>
      </c>
      <c r="H136" s="198"/>
      <c r="I136" s="193"/>
      <c r="J136" s="196"/>
      <c r="K136" s="175"/>
      <c r="L136" s="197"/>
    </row>
    <row r="137" spans="2:12" ht="15.75" hidden="1" x14ac:dyDescent="0.25">
      <c r="B137" s="192" t="s">
        <v>459</v>
      </c>
      <c r="C137" s="174"/>
      <c r="D137" s="193"/>
      <c r="E137" s="193"/>
      <c r="F137" s="193"/>
      <c r="G137" s="194">
        <f t="shared" si="13"/>
        <v>0</v>
      </c>
      <c r="H137" s="198"/>
      <c r="I137" s="193"/>
      <c r="J137" s="196"/>
      <c r="K137" s="175"/>
      <c r="L137" s="197"/>
    </row>
    <row r="138" spans="2:12" ht="15.75" hidden="1" x14ac:dyDescent="0.25">
      <c r="B138" s="192" t="s">
        <v>460</v>
      </c>
      <c r="C138" s="174"/>
      <c r="D138" s="193"/>
      <c r="E138" s="193"/>
      <c r="F138" s="193"/>
      <c r="G138" s="194">
        <f t="shared" si="13"/>
        <v>0</v>
      </c>
      <c r="H138" s="198"/>
      <c r="I138" s="193"/>
      <c r="J138" s="196"/>
      <c r="K138" s="175"/>
      <c r="L138" s="197"/>
    </row>
    <row r="139" spans="2:12" ht="15.75" hidden="1" x14ac:dyDescent="0.25">
      <c r="B139" s="192" t="s">
        <v>461</v>
      </c>
      <c r="C139" s="174"/>
      <c r="D139" s="193"/>
      <c r="E139" s="193"/>
      <c r="F139" s="193"/>
      <c r="G139" s="194">
        <f t="shared" si="13"/>
        <v>0</v>
      </c>
      <c r="H139" s="198"/>
      <c r="I139" s="193"/>
      <c r="J139" s="196"/>
      <c r="K139" s="175"/>
      <c r="L139" s="197"/>
    </row>
    <row r="140" spans="2:12" ht="15.75" hidden="1" x14ac:dyDescent="0.25">
      <c r="B140" s="192" t="s">
        <v>462</v>
      </c>
      <c r="C140" s="191"/>
      <c r="D140" s="199"/>
      <c r="E140" s="199"/>
      <c r="F140" s="199"/>
      <c r="G140" s="194">
        <f t="shared" si="13"/>
        <v>0</v>
      </c>
      <c r="H140" s="200"/>
      <c r="I140" s="199"/>
      <c r="J140" s="196"/>
      <c r="K140" s="201"/>
      <c r="L140" s="197"/>
    </row>
    <row r="141" spans="2:12" ht="15.75" hidden="1" x14ac:dyDescent="0.25">
      <c r="B141" s="192" t="s">
        <v>463</v>
      </c>
      <c r="C141" s="191"/>
      <c r="D141" s="199"/>
      <c r="E141" s="199"/>
      <c r="F141" s="199"/>
      <c r="G141" s="194">
        <f t="shared" si="13"/>
        <v>0</v>
      </c>
      <c r="H141" s="200"/>
      <c r="I141" s="199"/>
      <c r="J141" s="196"/>
      <c r="K141" s="201"/>
      <c r="L141" s="197"/>
    </row>
    <row r="142" spans="2:12" ht="15.75" hidden="1" x14ac:dyDescent="0.25">
      <c r="C142" s="85" t="s">
        <v>496</v>
      </c>
      <c r="D142" s="11">
        <f>SUM(D134:D141)</f>
        <v>0</v>
      </c>
      <c r="E142" s="11">
        <f>SUM(E134:E141)</f>
        <v>0</v>
      </c>
      <c r="F142" s="11">
        <f>SUM(F134:F141)</f>
        <v>0</v>
      </c>
      <c r="G142" s="14">
        <f>SUM(G134:G141)</f>
        <v>0</v>
      </c>
      <c r="H142" s="11">
        <f>(H134*G134)+(H135*G135)+(H136*G136)+(H137*G137)+(H138*G138)+(H139*G139)+(H140*G140)+(H141*G141)</f>
        <v>0</v>
      </c>
      <c r="I142" s="11">
        <f>SUM(I134:I141)</f>
        <v>0</v>
      </c>
      <c r="J142" s="168"/>
      <c r="K142" s="201"/>
      <c r="L142" s="37"/>
    </row>
    <row r="143" spans="2:12" ht="51" hidden="1" customHeight="1" x14ac:dyDescent="0.25">
      <c r="B143" s="84" t="s">
        <v>464</v>
      </c>
      <c r="C143" s="228"/>
      <c r="D143" s="228"/>
      <c r="E143" s="228"/>
      <c r="F143" s="228"/>
      <c r="G143" s="228"/>
      <c r="H143" s="228"/>
      <c r="I143" s="229"/>
      <c r="J143" s="229"/>
      <c r="K143" s="228"/>
      <c r="L143" s="36"/>
    </row>
    <row r="144" spans="2:12" ht="15.75" hidden="1" x14ac:dyDescent="0.25">
      <c r="B144" s="192" t="s">
        <v>465</v>
      </c>
      <c r="C144" s="174"/>
      <c r="D144" s="193"/>
      <c r="E144" s="193"/>
      <c r="F144" s="193"/>
      <c r="G144" s="194">
        <f>SUM(D144:F144)</f>
        <v>0</v>
      </c>
      <c r="H144" s="198"/>
      <c r="I144" s="193"/>
      <c r="J144" s="196"/>
      <c r="K144" s="175"/>
      <c r="L144" s="197"/>
    </row>
    <row r="145" spans="2:12" ht="15.75" hidden="1" x14ac:dyDescent="0.25">
      <c r="B145" s="192" t="s">
        <v>466</v>
      </c>
      <c r="C145" s="174"/>
      <c r="D145" s="193"/>
      <c r="E145" s="193"/>
      <c r="F145" s="193"/>
      <c r="G145" s="194">
        <f t="shared" ref="G145:G151" si="14">SUM(D145:F145)</f>
        <v>0</v>
      </c>
      <c r="H145" s="198"/>
      <c r="I145" s="193"/>
      <c r="J145" s="196"/>
      <c r="K145" s="175"/>
      <c r="L145" s="197"/>
    </row>
    <row r="146" spans="2:12" ht="15.75" hidden="1" x14ac:dyDescent="0.25">
      <c r="B146" s="192" t="s">
        <v>467</v>
      </c>
      <c r="C146" s="174"/>
      <c r="D146" s="193"/>
      <c r="E146" s="193"/>
      <c r="F146" s="193"/>
      <c r="G146" s="194">
        <f t="shared" si="14"/>
        <v>0</v>
      </c>
      <c r="H146" s="198"/>
      <c r="I146" s="193"/>
      <c r="J146" s="196"/>
      <c r="K146" s="175"/>
      <c r="L146" s="197"/>
    </row>
    <row r="147" spans="2:12" ht="15.75" hidden="1" x14ac:dyDescent="0.25">
      <c r="B147" s="192" t="s">
        <v>468</v>
      </c>
      <c r="C147" s="174"/>
      <c r="D147" s="193"/>
      <c r="E147" s="193"/>
      <c r="F147" s="193"/>
      <c r="G147" s="194">
        <f t="shared" si="14"/>
        <v>0</v>
      </c>
      <c r="H147" s="198"/>
      <c r="I147" s="193"/>
      <c r="J147" s="196"/>
      <c r="K147" s="175"/>
      <c r="L147" s="197"/>
    </row>
    <row r="148" spans="2:12" ht="15.75" hidden="1" x14ac:dyDescent="0.25">
      <c r="B148" s="192" t="s">
        <v>469</v>
      </c>
      <c r="C148" s="174"/>
      <c r="D148" s="193"/>
      <c r="E148" s="193"/>
      <c r="F148" s="193"/>
      <c r="G148" s="194">
        <f t="shared" si="14"/>
        <v>0</v>
      </c>
      <c r="H148" s="198"/>
      <c r="I148" s="193"/>
      <c r="J148" s="196"/>
      <c r="K148" s="175"/>
      <c r="L148" s="197"/>
    </row>
    <row r="149" spans="2:12" ht="15.75" hidden="1" x14ac:dyDescent="0.25">
      <c r="B149" s="192" t="s">
        <v>470</v>
      </c>
      <c r="C149" s="174"/>
      <c r="D149" s="193"/>
      <c r="E149" s="193"/>
      <c r="F149" s="193"/>
      <c r="G149" s="194">
        <f t="shared" si="14"/>
        <v>0</v>
      </c>
      <c r="H149" s="198"/>
      <c r="I149" s="193"/>
      <c r="J149" s="196"/>
      <c r="K149" s="175"/>
      <c r="L149" s="197"/>
    </row>
    <row r="150" spans="2:12" ht="15.75" hidden="1" x14ac:dyDescent="0.25">
      <c r="B150" s="192" t="s">
        <v>471</v>
      </c>
      <c r="C150" s="191"/>
      <c r="D150" s="199"/>
      <c r="E150" s="199"/>
      <c r="F150" s="199"/>
      <c r="G150" s="194">
        <f t="shared" si="14"/>
        <v>0</v>
      </c>
      <c r="H150" s="200"/>
      <c r="I150" s="199"/>
      <c r="J150" s="196"/>
      <c r="K150" s="201"/>
      <c r="L150" s="197"/>
    </row>
    <row r="151" spans="2:12" ht="15.75" hidden="1" x14ac:dyDescent="0.25">
      <c r="B151" s="192" t="s">
        <v>472</v>
      </c>
      <c r="C151" s="191"/>
      <c r="D151" s="199"/>
      <c r="E151" s="199"/>
      <c r="F151" s="199"/>
      <c r="G151" s="194">
        <f t="shared" si="14"/>
        <v>0</v>
      </c>
      <c r="H151" s="200"/>
      <c r="I151" s="199"/>
      <c r="J151" s="196"/>
      <c r="K151" s="201"/>
      <c r="L151" s="197"/>
    </row>
    <row r="152" spans="2:12" ht="15.75" hidden="1" x14ac:dyDescent="0.25">
      <c r="C152" s="85" t="s">
        <v>496</v>
      </c>
      <c r="D152" s="14">
        <f>SUM(D144:D151)</f>
        <v>0</v>
      </c>
      <c r="E152" s="14">
        <f>SUM(E144:E151)</f>
        <v>0</v>
      </c>
      <c r="F152" s="14">
        <f>SUM(F144:F151)</f>
        <v>0</v>
      </c>
      <c r="G152" s="14">
        <f>SUM(G144:G151)</f>
        <v>0</v>
      </c>
      <c r="H152" s="11">
        <f>(H144*G144)+(H145*G145)+(H146*G146)+(H147*G147)+(H148*G148)+(H149*G149)+(H150*G150)+(H151*G151)</f>
        <v>0</v>
      </c>
      <c r="I152" s="11">
        <f>SUM(I144:I151)</f>
        <v>0</v>
      </c>
      <c r="J152" s="168"/>
      <c r="K152" s="201"/>
      <c r="L152" s="37"/>
    </row>
    <row r="153" spans="2:12" ht="51" hidden="1" customHeight="1" x14ac:dyDescent="0.25">
      <c r="B153" s="84" t="s">
        <v>473</v>
      </c>
      <c r="C153" s="228"/>
      <c r="D153" s="228"/>
      <c r="E153" s="228"/>
      <c r="F153" s="228"/>
      <c r="G153" s="228"/>
      <c r="H153" s="228"/>
      <c r="I153" s="229"/>
      <c r="J153" s="229"/>
      <c r="K153" s="228"/>
      <c r="L153" s="36"/>
    </row>
    <row r="154" spans="2:12" ht="15.75" hidden="1" x14ac:dyDescent="0.25">
      <c r="B154" s="192" t="s">
        <v>474</v>
      </c>
      <c r="C154" s="174"/>
      <c r="D154" s="193"/>
      <c r="E154" s="193"/>
      <c r="F154" s="193"/>
      <c r="G154" s="194">
        <f>SUM(D154:F154)</f>
        <v>0</v>
      </c>
      <c r="H154" s="198"/>
      <c r="I154" s="193"/>
      <c r="J154" s="196"/>
      <c r="K154" s="175"/>
      <c r="L154" s="197"/>
    </row>
    <row r="155" spans="2:12" ht="15.75" hidden="1" x14ac:dyDescent="0.25">
      <c r="B155" s="192" t="s">
        <v>475</v>
      </c>
      <c r="C155" s="174"/>
      <c r="D155" s="193"/>
      <c r="E155" s="193"/>
      <c r="F155" s="193"/>
      <c r="G155" s="194">
        <f t="shared" ref="G155:G161" si="15">SUM(D155:F155)</f>
        <v>0</v>
      </c>
      <c r="H155" s="198"/>
      <c r="I155" s="193"/>
      <c r="J155" s="196"/>
      <c r="K155" s="175"/>
      <c r="L155" s="197"/>
    </row>
    <row r="156" spans="2:12" ht="15.75" hidden="1" x14ac:dyDescent="0.25">
      <c r="B156" s="192" t="s">
        <v>476</v>
      </c>
      <c r="C156" s="174"/>
      <c r="D156" s="193"/>
      <c r="E156" s="193"/>
      <c r="F156" s="193"/>
      <c r="G156" s="194">
        <f t="shared" si="15"/>
        <v>0</v>
      </c>
      <c r="H156" s="198"/>
      <c r="I156" s="193"/>
      <c r="J156" s="196"/>
      <c r="K156" s="175"/>
      <c r="L156" s="197"/>
    </row>
    <row r="157" spans="2:12" ht="15.75" hidden="1" x14ac:dyDescent="0.25">
      <c r="B157" s="192" t="s">
        <v>477</v>
      </c>
      <c r="C157" s="174"/>
      <c r="D157" s="193"/>
      <c r="E157" s="193"/>
      <c r="F157" s="193"/>
      <c r="G157" s="194">
        <f t="shared" si="15"/>
        <v>0</v>
      </c>
      <c r="H157" s="198"/>
      <c r="I157" s="193"/>
      <c r="J157" s="196"/>
      <c r="K157" s="175"/>
      <c r="L157" s="197"/>
    </row>
    <row r="158" spans="2:12" ht="15.75" hidden="1" x14ac:dyDescent="0.25">
      <c r="B158" s="192" t="s">
        <v>478</v>
      </c>
      <c r="C158" s="174"/>
      <c r="D158" s="193"/>
      <c r="E158" s="193"/>
      <c r="F158" s="193"/>
      <c r="G158" s="194">
        <f t="shared" si="15"/>
        <v>0</v>
      </c>
      <c r="H158" s="198"/>
      <c r="I158" s="193"/>
      <c r="J158" s="196"/>
      <c r="K158" s="175"/>
      <c r="L158" s="197"/>
    </row>
    <row r="159" spans="2:12" ht="15.75" hidden="1" x14ac:dyDescent="0.25">
      <c r="B159" s="192" t="s">
        <v>479</v>
      </c>
      <c r="C159" s="174"/>
      <c r="D159" s="193"/>
      <c r="E159" s="193"/>
      <c r="F159" s="193"/>
      <c r="G159" s="194">
        <f t="shared" si="15"/>
        <v>0</v>
      </c>
      <c r="H159" s="198"/>
      <c r="I159" s="193"/>
      <c r="J159" s="196"/>
      <c r="K159" s="175"/>
      <c r="L159" s="197"/>
    </row>
    <row r="160" spans="2:12" ht="15.75" hidden="1" x14ac:dyDescent="0.25">
      <c r="B160" s="192" t="s">
        <v>480</v>
      </c>
      <c r="C160" s="191"/>
      <c r="D160" s="199"/>
      <c r="E160" s="199"/>
      <c r="F160" s="199"/>
      <c r="G160" s="194">
        <f t="shared" si="15"/>
        <v>0</v>
      </c>
      <c r="H160" s="200"/>
      <c r="I160" s="199"/>
      <c r="J160" s="196"/>
      <c r="K160" s="201"/>
      <c r="L160" s="197"/>
    </row>
    <row r="161" spans="2:12" ht="15.75" hidden="1" x14ac:dyDescent="0.25">
      <c r="B161" s="192" t="s">
        <v>481</v>
      </c>
      <c r="C161" s="191"/>
      <c r="D161" s="199"/>
      <c r="E161" s="199"/>
      <c r="F161" s="199"/>
      <c r="G161" s="194">
        <f t="shared" si="15"/>
        <v>0</v>
      </c>
      <c r="H161" s="200"/>
      <c r="I161" s="199"/>
      <c r="J161" s="196"/>
      <c r="K161" s="201"/>
      <c r="L161" s="197"/>
    </row>
    <row r="162" spans="2:12" ht="15.75" hidden="1" x14ac:dyDescent="0.25">
      <c r="C162" s="85" t="s">
        <v>496</v>
      </c>
      <c r="D162" s="14">
        <f>SUM(D154:D161)</f>
        <v>0</v>
      </c>
      <c r="E162" s="14">
        <f>SUM(E154:E161)</f>
        <v>0</v>
      </c>
      <c r="F162" s="14">
        <f>SUM(F154:F161)</f>
        <v>0</v>
      </c>
      <c r="G162" s="14">
        <f>SUM(G154:G161)</f>
        <v>0</v>
      </c>
      <c r="H162" s="11">
        <f>(H154*G154)+(H155*G155)+(H156*G156)+(H157*G157)+(H158*G158)+(H159*G159)+(H160*G160)+(H161*G161)</f>
        <v>0</v>
      </c>
      <c r="I162" s="11">
        <f>SUM(I154:I161)</f>
        <v>0</v>
      </c>
      <c r="J162" s="168"/>
      <c r="K162" s="201"/>
      <c r="L162" s="37"/>
    </row>
    <row r="163" spans="2:12" ht="51" hidden="1" customHeight="1" x14ac:dyDescent="0.25">
      <c r="B163" s="84" t="s">
        <v>482</v>
      </c>
      <c r="C163" s="228"/>
      <c r="D163" s="228"/>
      <c r="E163" s="228"/>
      <c r="F163" s="228"/>
      <c r="G163" s="228"/>
      <c r="H163" s="228"/>
      <c r="I163" s="229"/>
      <c r="J163" s="229"/>
      <c r="K163" s="228"/>
      <c r="L163" s="36"/>
    </row>
    <row r="164" spans="2:12" ht="15.75" hidden="1" x14ac:dyDescent="0.25">
      <c r="B164" s="192" t="s">
        <v>483</v>
      </c>
      <c r="C164" s="174"/>
      <c r="D164" s="193"/>
      <c r="E164" s="193"/>
      <c r="F164" s="193"/>
      <c r="G164" s="194">
        <f>SUM(D164:F164)</f>
        <v>0</v>
      </c>
      <c r="H164" s="198"/>
      <c r="I164" s="193"/>
      <c r="J164" s="196"/>
      <c r="K164" s="175"/>
      <c r="L164" s="197"/>
    </row>
    <row r="165" spans="2:12" ht="15.75" hidden="1" x14ac:dyDescent="0.25">
      <c r="B165" s="192" t="s">
        <v>484</v>
      </c>
      <c r="C165" s="174"/>
      <c r="D165" s="193"/>
      <c r="E165" s="193"/>
      <c r="F165" s="193"/>
      <c r="G165" s="194">
        <f t="shared" ref="G165:G171" si="16">SUM(D165:F165)</f>
        <v>0</v>
      </c>
      <c r="H165" s="198"/>
      <c r="I165" s="193"/>
      <c r="J165" s="196"/>
      <c r="K165" s="175"/>
      <c r="L165" s="197"/>
    </row>
    <row r="166" spans="2:12" ht="15.75" hidden="1" x14ac:dyDescent="0.25">
      <c r="B166" s="192" t="s">
        <v>485</v>
      </c>
      <c r="C166" s="174"/>
      <c r="D166" s="193"/>
      <c r="E166" s="193"/>
      <c r="F166" s="193"/>
      <c r="G166" s="194">
        <f t="shared" si="16"/>
        <v>0</v>
      </c>
      <c r="H166" s="198"/>
      <c r="I166" s="193"/>
      <c r="J166" s="196"/>
      <c r="K166" s="175"/>
      <c r="L166" s="197"/>
    </row>
    <row r="167" spans="2:12" ht="15.75" hidden="1" x14ac:dyDescent="0.25">
      <c r="B167" s="192" t="s">
        <v>486</v>
      </c>
      <c r="C167" s="174"/>
      <c r="D167" s="193"/>
      <c r="E167" s="193"/>
      <c r="F167" s="193"/>
      <c r="G167" s="194">
        <f t="shared" si="16"/>
        <v>0</v>
      </c>
      <c r="H167" s="198"/>
      <c r="I167" s="193"/>
      <c r="J167" s="196"/>
      <c r="K167" s="175"/>
      <c r="L167" s="197"/>
    </row>
    <row r="168" spans="2:12" ht="15.75" hidden="1" x14ac:dyDescent="0.25">
      <c r="B168" s="192" t="s">
        <v>487</v>
      </c>
      <c r="C168" s="174"/>
      <c r="D168" s="193"/>
      <c r="E168" s="193"/>
      <c r="F168" s="193"/>
      <c r="G168" s="194">
        <f>SUM(D168:F168)</f>
        <v>0</v>
      </c>
      <c r="H168" s="198"/>
      <c r="I168" s="193"/>
      <c r="J168" s="196"/>
      <c r="K168" s="175"/>
      <c r="L168" s="197"/>
    </row>
    <row r="169" spans="2:12" ht="15.75" hidden="1" x14ac:dyDescent="0.25">
      <c r="B169" s="192" t="s">
        <v>488</v>
      </c>
      <c r="C169" s="174"/>
      <c r="D169" s="193"/>
      <c r="E169" s="193"/>
      <c r="F169" s="193"/>
      <c r="G169" s="194">
        <f t="shared" si="16"/>
        <v>0</v>
      </c>
      <c r="H169" s="198"/>
      <c r="I169" s="193"/>
      <c r="J169" s="196"/>
      <c r="K169" s="175"/>
      <c r="L169" s="197"/>
    </row>
    <row r="170" spans="2:12" ht="15.75" hidden="1" x14ac:dyDescent="0.25">
      <c r="B170" s="192" t="s">
        <v>489</v>
      </c>
      <c r="C170" s="191"/>
      <c r="D170" s="199"/>
      <c r="E170" s="199"/>
      <c r="F170" s="199"/>
      <c r="G170" s="194">
        <f t="shared" si="16"/>
        <v>0</v>
      </c>
      <c r="H170" s="200"/>
      <c r="I170" s="199"/>
      <c r="J170" s="196"/>
      <c r="K170" s="201"/>
      <c r="L170" s="197"/>
    </row>
    <row r="171" spans="2:12" ht="15.75" hidden="1" x14ac:dyDescent="0.25">
      <c r="B171" s="192" t="s">
        <v>490</v>
      </c>
      <c r="C171" s="191"/>
      <c r="D171" s="199"/>
      <c r="E171" s="199"/>
      <c r="F171" s="199"/>
      <c r="G171" s="194">
        <f t="shared" si="16"/>
        <v>0</v>
      </c>
      <c r="H171" s="200"/>
      <c r="I171" s="199"/>
      <c r="J171" s="196"/>
      <c r="K171" s="201"/>
      <c r="L171" s="197"/>
    </row>
    <row r="172" spans="2:12" ht="15.75" hidden="1" x14ac:dyDescent="0.25">
      <c r="C172" s="85" t="s">
        <v>496</v>
      </c>
      <c r="D172" s="11">
        <f>SUM(D164:D171)</f>
        <v>0</v>
      </c>
      <c r="E172" s="11">
        <f>SUM(E164:E171)</f>
        <v>0</v>
      </c>
      <c r="F172" s="11">
        <f>SUM(F164:F171)</f>
        <v>0</v>
      </c>
      <c r="G172" s="11">
        <f>SUM(G164:G171)</f>
        <v>0</v>
      </c>
      <c r="H172" s="11">
        <f>(H164*G164)+(H165*G165)+(H166*G166)+(H167*G167)+(H168*G168)+(H169*G169)+(H170*G170)+(H171*G171)</f>
        <v>0</v>
      </c>
      <c r="I172" s="11">
        <f>SUM(I164:I171)</f>
        <v>0</v>
      </c>
      <c r="J172" s="168"/>
      <c r="K172" s="201"/>
      <c r="L172" s="37"/>
    </row>
    <row r="173" spans="2:12" ht="15.75" hidden="1" customHeight="1" x14ac:dyDescent="0.25">
      <c r="B173" s="4"/>
      <c r="C173" s="202"/>
      <c r="D173" s="206"/>
      <c r="E173" s="206"/>
      <c r="F173" s="206"/>
      <c r="G173" s="206"/>
      <c r="H173" s="206"/>
      <c r="I173" s="206"/>
      <c r="J173" s="207"/>
      <c r="K173" s="202"/>
      <c r="L173" s="2"/>
    </row>
    <row r="174" spans="2:12" ht="15.75" customHeight="1" x14ac:dyDescent="0.25">
      <c r="B174" s="4"/>
      <c r="C174" s="202"/>
      <c r="D174" s="206"/>
      <c r="E174" s="206"/>
      <c r="F174" s="206"/>
      <c r="G174" s="206"/>
      <c r="H174" s="206"/>
      <c r="I174" s="206"/>
      <c r="J174" s="207"/>
      <c r="K174" s="202"/>
      <c r="L174" s="2"/>
    </row>
    <row r="175" spans="2:12" ht="75.75" customHeight="1" x14ac:dyDescent="0.25">
      <c r="B175" s="85" t="s">
        <v>640</v>
      </c>
      <c r="C175" s="178" t="s">
        <v>599</v>
      </c>
      <c r="D175" s="209">
        <v>47321.2</v>
      </c>
      <c r="E175" s="210"/>
      <c r="F175" s="210"/>
      <c r="G175" s="211">
        <f>SUM(D175:F175)</f>
        <v>47321.2</v>
      </c>
      <c r="H175" s="212"/>
      <c r="I175" s="213">
        <f>14832.99+2806.04</f>
        <v>17639.03</v>
      </c>
      <c r="J175" s="213"/>
      <c r="K175" s="177"/>
      <c r="L175" s="37"/>
    </row>
    <row r="176" spans="2:12" ht="69.75" customHeight="1" x14ac:dyDescent="0.25">
      <c r="B176" s="85" t="s">
        <v>641</v>
      </c>
      <c r="C176" s="178" t="s">
        <v>595</v>
      </c>
      <c r="D176" s="210">
        <v>94349</v>
      </c>
      <c r="E176" s="210"/>
      <c r="F176" s="210"/>
      <c r="G176" s="211">
        <f>SUM(D176:F176)</f>
        <v>94349</v>
      </c>
      <c r="H176" s="212"/>
      <c r="I176" s="213">
        <f>263571.24+134.58+8314.45</f>
        <v>272020.27</v>
      </c>
      <c r="J176" s="213"/>
      <c r="K176" s="177"/>
      <c r="L176" s="37"/>
    </row>
    <row r="177" spans="2:12" ht="86.25" customHeight="1" x14ac:dyDescent="0.25">
      <c r="B177" s="85" t="s">
        <v>642</v>
      </c>
      <c r="C177" s="179" t="s">
        <v>596</v>
      </c>
      <c r="D177" s="210">
        <v>122400</v>
      </c>
      <c r="E177" s="210"/>
      <c r="F177" s="210"/>
      <c r="G177" s="211">
        <f>SUM(D177:F177)</f>
        <v>122400</v>
      </c>
      <c r="H177" s="212"/>
      <c r="I177" s="213">
        <f>40745.17+2139.04+26500</f>
        <v>69384.209999999992</v>
      </c>
      <c r="J177" s="213"/>
      <c r="K177" s="177"/>
      <c r="L177" s="37"/>
    </row>
    <row r="178" spans="2:12" ht="51" customHeight="1" x14ac:dyDescent="0.25">
      <c r="B178" s="94" t="s">
        <v>643</v>
      </c>
      <c r="C178" s="178"/>
      <c r="D178" s="210">
        <v>0</v>
      </c>
      <c r="E178" s="210"/>
      <c r="F178" s="210"/>
      <c r="G178" s="211">
        <f>SUM(D178:F178)</f>
        <v>0</v>
      </c>
      <c r="H178" s="212"/>
      <c r="I178" s="221"/>
      <c r="J178" s="213"/>
      <c r="K178" s="180" t="s">
        <v>597</v>
      </c>
      <c r="L178" s="37"/>
    </row>
    <row r="179" spans="2:12" ht="25.15" customHeight="1" x14ac:dyDescent="0.25">
      <c r="B179" s="4"/>
      <c r="C179" s="95" t="s">
        <v>497</v>
      </c>
      <c r="D179" s="97">
        <f>SUM(D175:D178)</f>
        <v>264070.2</v>
      </c>
      <c r="E179" s="97">
        <f>SUM(E175:E178)</f>
        <v>0</v>
      </c>
      <c r="F179" s="97">
        <f>SUM(F175:F178)</f>
        <v>0</v>
      </c>
      <c r="G179" s="97">
        <f>SUM(G175:G178)</f>
        <v>264070.2</v>
      </c>
      <c r="H179" s="11">
        <f>(H175*G175)+(H176*G176)+(H177*G177)+(H178*G178)</f>
        <v>0</v>
      </c>
      <c r="I179" s="11">
        <f>SUM(I175:I178)</f>
        <v>359043.51</v>
      </c>
      <c r="J179" s="168"/>
      <c r="K179" s="178"/>
      <c r="L179" s="8"/>
    </row>
    <row r="180" spans="2:12" ht="15.75" customHeight="1" x14ac:dyDescent="0.25">
      <c r="B180" s="4"/>
      <c r="C180" s="202"/>
      <c r="D180" s="206"/>
      <c r="E180" s="206"/>
      <c r="F180" s="206"/>
      <c r="G180" s="206"/>
      <c r="H180" s="206"/>
      <c r="I180" s="206"/>
      <c r="J180" s="207"/>
      <c r="K180" s="202"/>
      <c r="L180" s="8"/>
    </row>
    <row r="181" spans="2:12" ht="15.75" hidden="1" customHeight="1" x14ac:dyDescent="0.25">
      <c r="B181" s="4"/>
      <c r="C181" s="202"/>
      <c r="D181" s="206"/>
      <c r="E181" s="206"/>
      <c r="F181" s="206"/>
      <c r="G181" s="206"/>
      <c r="H181" s="206"/>
      <c r="I181" s="206"/>
      <c r="J181" s="207"/>
      <c r="K181" s="202"/>
      <c r="L181" s="8"/>
    </row>
    <row r="182" spans="2:12" ht="15.75" hidden="1" customHeight="1" x14ac:dyDescent="0.25">
      <c r="B182" s="4"/>
      <c r="C182" s="202"/>
      <c r="D182" s="206"/>
      <c r="E182" s="206"/>
      <c r="F182" s="206"/>
      <c r="G182" s="206"/>
      <c r="H182" s="206"/>
      <c r="I182" s="206"/>
      <c r="J182" s="207"/>
      <c r="K182" s="202"/>
      <c r="L182" s="8"/>
    </row>
    <row r="183" spans="2:12" ht="15.75" hidden="1" customHeight="1" x14ac:dyDescent="0.25">
      <c r="B183" s="4"/>
      <c r="C183" s="202"/>
      <c r="D183" s="206"/>
      <c r="E183" s="206"/>
      <c r="F183" s="206"/>
      <c r="G183" s="206"/>
      <c r="H183" s="206"/>
      <c r="I183" s="206"/>
      <c r="J183" s="207"/>
      <c r="K183" s="202"/>
      <c r="L183" s="8"/>
    </row>
    <row r="184" spans="2:12" ht="15.75" hidden="1" customHeight="1" x14ac:dyDescent="0.25">
      <c r="B184" s="4"/>
      <c r="C184" s="202"/>
      <c r="D184" s="206"/>
      <c r="E184" s="206"/>
      <c r="F184" s="206"/>
      <c r="G184" s="206"/>
      <c r="H184" s="206"/>
      <c r="I184" s="206"/>
      <c r="J184" s="207"/>
      <c r="K184" s="202"/>
      <c r="L184" s="8"/>
    </row>
    <row r="185" spans="2:12" ht="15.75" hidden="1" customHeight="1" x14ac:dyDescent="0.25">
      <c r="B185" s="4"/>
      <c r="C185" s="202"/>
      <c r="D185" s="206"/>
      <c r="E185" s="206"/>
      <c r="F185" s="206"/>
      <c r="G185" s="206"/>
      <c r="H185" s="206"/>
      <c r="I185" s="206"/>
      <c r="J185" s="207"/>
      <c r="K185" s="202"/>
      <c r="L185" s="8"/>
    </row>
    <row r="186" spans="2:12" ht="15.75" customHeight="1" thickBot="1" x14ac:dyDescent="0.3">
      <c r="B186" s="4"/>
      <c r="C186" s="202"/>
      <c r="D186" s="206"/>
      <c r="E186" s="206"/>
      <c r="F186" s="206"/>
      <c r="G186" s="206"/>
      <c r="H186" s="206"/>
      <c r="I186" s="206"/>
      <c r="J186" s="207"/>
      <c r="K186" s="202"/>
      <c r="L186" s="8"/>
    </row>
    <row r="187" spans="2:12" ht="15.75" x14ac:dyDescent="0.25">
      <c r="B187" s="4"/>
      <c r="C187" s="230" t="s">
        <v>506</v>
      </c>
      <c r="D187" s="231"/>
      <c r="E187" s="231"/>
      <c r="F187" s="231"/>
      <c r="G187" s="232"/>
      <c r="H187" s="8"/>
      <c r="I187" s="136"/>
      <c r="J187" s="169"/>
      <c r="K187" s="8"/>
    </row>
    <row r="188" spans="2:12" ht="38.1" customHeight="1" x14ac:dyDescent="0.25">
      <c r="B188" s="4"/>
      <c r="C188" s="214"/>
      <c r="D188" s="164" t="str">
        <f>D5</f>
        <v>PNUD (budget en USD)</v>
      </c>
      <c r="E188" s="164" t="str">
        <f t="shared" ref="E188:F188" si="17">E5</f>
        <v>Organisation recipiendiaire 2 (budget en USD)</v>
      </c>
      <c r="F188" s="164" t="str">
        <f t="shared" si="17"/>
        <v>Organisation recipiendiaire 3 (budget en USD)</v>
      </c>
      <c r="G188" s="156" t="s">
        <v>11</v>
      </c>
      <c r="H188" s="202"/>
      <c r="I188" s="206"/>
      <c r="J188" s="207"/>
      <c r="K188" s="8"/>
    </row>
    <row r="189" spans="2:12" ht="27" customHeight="1" x14ac:dyDescent="0.25">
      <c r="B189" s="215"/>
      <c r="C189" s="146" t="s">
        <v>498</v>
      </c>
      <c r="D189" s="216">
        <f>SUM(D16,D26,D36,D46,D58,D68,D78,D88,D100,D110,D120,D130,D142,D152,D162,D172,D175,D176,D177,D178)</f>
        <v>1673473.28</v>
      </c>
      <c r="E189" s="216">
        <f>SUM(E16,E26,E36,E46,E58,E68,E78,E88,E100,E110,E120,E130,E142,E152,E162,E172,E175,E176,E177,E178)</f>
        <v>0</v>
      </c>
      <c r="F189" s="216">
        <f>SUM(F16,F26,F36,F46,F58,F68,F78,F88,F100,F110,F120,F130,F142,F152,F162,F172,F175,F176,F177,F178)</f>
        <v>0</v>
      </c>
      <c r="G189" s="217">
        <f>SUM(D189:F189)</f>
        <v>1673473.28</v>
      </c>
      <c r="H189" s="202"/>
      <c r="I189" s="206"/>
      <c r="J189" s="207"/>
      <c r="K189" s="215"/>
    </row>
    <row r="190" spans="2:12" ht="30" customHeight="1" x14ac:dyDescent="0.25">
      <c r="B190" s="218"/>
      <c r="C190" s="146" t="s">
        <v>499</v>
      </c>
      <c r="D190" s="216">
        <f>D189*0.07</f>
        <v>117143.12960000001</v>
      </c>
      <c r="E190" s="216">
        <f>E189*0.07</f>
        <v>0</v>
      </c>
      <c r="F190" s="216">
        <f>F189*0.07</f>
        <v>0</v>
      </c>
      <c r="G190" s="217">
        <f>G189*0.07</f>
        <v>117143.12960000001</v>
      </c>
      <c r="H190" s="218"/>
      <c r="I190" s="207"/>
      <c r="J190" s="207"/>
      <c r="K190" s="219"/>
    </row>
    <row r="191" spans="2:12" ht="32.1" customHeight="1" thickBot="1" x14ac:dyDescent="0.3">
      <c r="B191" s="218"/>
      <c r="C191" s="6" t="s">
        <v>11</v>
      </c>
      <c r="D191" s="185">
        <f>SUM(D189:D190)</f>
        <v>1790616.4096000001</v>
      </c>
      <c r="E191" s="185">
        <f>SUM(E189:E190)</f>
        <v>0</v>
      </c>
      <c r="F191" s="185">
        <f>SUM(F189:F190)</f>
        <v>0</v>
      </c>
      <c r="G191" s="187">
        <f>SUM(G189:G190)</f>
        <v>1790616.4096000001</v>
      </c>
      <c r="H191" s="218"/>
      <c r="I191" s="207"/>
      <c r="J191" s="207"/>
      <c r="K191" s="219"/>
    </row>
    <row r="192" spans="2:12" ht="42" hidden="1" customHeight="1" x14ac:dyDescent="0.25">
      <c r="B192" s="218"/>
      <c r="K192" s="2"/>
      <c r="L192" s="219"/>
    </row>
    <row r="193" spans="2:12" s="28" customFormat="1" ht="29.25" customHeight="1" thickBot="1" x14ac:dyDescent="0.3">
      <c r="B193" s="202"/>
      <c r="C193" s="4"/>
      <c r="D193" s="23"/>
      <c r="E193" s="23"/>
      <c r="F193" s="23"/>
      <c r="G193" s="23"/>
      <c r="H193" s="23"/>
      <c r="I193" s="138"/>
      <c r="J193" s="142"/>
      <c r="K193" s="8"/>
      <c r="L193" s="215"/>
    </row>
    <row r="194" spans="2:12" ht="23.25" customHeight="1" x14ac:dyDescent="0.25">
      <c r="B194" s="219"/>
      <c r="C194" s="233" t="s">
        <v>500</v>
      </c>
      <c r="D194" s="234"/>
      <c r="E194" s="235"/>
      <c r="F194" s="235"/>
      <c r="G194" s="235"/>
      <c r="H194" s="236"/>
      <c r="I194" s="139"/>
      <c r="J194" s="37"/>
      <c r="K194" s="219"/>
    </row>
    <row r="195" spans="2:12" ht="41.65" customHeight="1" x14ac:dyDescent="0.25">
      <c r="B195" s="219"/>
      <c r="C195" s="20"/>
      <c r="D195" s="164" t="str">
        <f>D5</f>
        <v>PNUD (budget en USD)</v>
      </c>
      <c r="E195" s="164" t="str">
        <f t="shared" ref="E195:F195" si="18">E5</f>
        <v>Organisation recipiendiaire 2 (budget en USD)</v>
      </c>
      <c r="F195" s="164" t="str">
        <f t="shared" si="18"/>
        <v>Organisation recipiendiaire 3 (budget en USD)</v>
      </c>
      <c r="G195" s="157" t="s">
        <v>11</v>
      </c>
      <c r="H195" s="158" t="s">
        <v>9</v>
      </c>
      <c r="I195" s="139"/>
      <c r="J195" s="37"/>
      <c r="K195" s="219"/>
    </row>
    <row r="196" spans="2:12" ht="23.65" customHeight="1" x14ac:dyDescent="0.25">
      <c r="B196" s="219"/>
      <c r="C196" s="19" t="s">
        <v>501</v>
      </c>
      <c r="D196" s="182">
        <f>$D$191*H196</f>
        <v>537184.92287999997</v>
      </c>
      <c r="E196" s="183">
        <f>$E$191*H196</f>
        <v>0</v>
      </c>
      <c r="F196" s="183">
        <f>$F$191*H196</f>
        <v>0</v>
      </c>
      <c r="G196" s="183">
        <f>SUM(D196:F196)</f>
        <v>537184.92287999997</v>
      </c>
      <c r="H196" s="106">
        <v>0.3</v>
      </c>
      <c r="I196" s="136"/>
      <c r="J196" s="169"/>
      <c r="K196" s="219"/>
    </row>
    <row r="197" spans="2:12" ht="24.6" customHeight="1" x14ac:dyDescent="0.25">
      <c r="B197" s="223"/>
      <c r="C197" s="96" t="s">
        <v>502</v>
      </c>
      <c r="D197" s="182">
        <f>$D$191*H197</f>
        <v>716246.56384000008</v>
      </c>
      <c r="E197" s="183">
        <f>$E$191*H197</f>
        <v>0</v>
      </c>
      <c r="F197" s="183">
        <f>$F$191*H197</f>
        <v>0</v>
      </c>
      <c r="G197" s="184">
        <f>SUM(D197:F197)</f>
        <v>716246.56384000008</v>
      </c>
      <c r="H197" s="107">
        <v>0.4</v>
      </c>
      <c r="I197" s="136"/>
      <c r="J197" s="169"/>
    </row>
    <row r="198" spans="2:12" ht="30" customHeight="1" x14ac:dyDescent="0.25">
      <c r="B198" s="223"/>
      <c r="C198" s="96" t="s">
        <v>503</v>
      </c>
      <c r="D198" s="182">
        <f>$D$191*H198</f>
        <v>537184.92287999997</v>
      </c>
      <c r="E198" s="183">
        <f>$E$191*H198</f>
        <v>0</v>
      </c>
      <c r="F198" s="183">
        <f>$F$191*H198</f>
        <v>0</v>
      </c>
      <c r="G198" s="184">
        <f>SUM(D198:F198)</f>
        <v>537184.92287999997</v>
      </c>
      <c r="H198" s="108">
        <v>0.3</v>
      </c>
      <c r="I198" s="140"/>
      <c r="J198" s="170"/>
    </row>
    <row r="199" spans="2:12" ht="23.65" customHeight="1" thickBot="1" x14ac:dyDescent="0.3">
      <c r="B199" s="223"/>
      <c r="C199" s="6" t="s">
        <v>11</v>
      </c>
      <c r="D199" s="185">
        <f>SUM(D196:D198)</f>
        <v>1790616.4095999999</v>
      </c>
      <c r="E199" s="185">
        <f>SUM(E196:E198)</f>
        <v>0</v>
      </c>
      <c r="F199" s="185">
        <f>SUM(F196:F198)</f>
        <v>0</v>
      </c>
      <c r="G199" s="185">
        <f>SUM(G196:G198)</f>
        <v>1790616.4095999999</v>
      </c>
      <c r="H199" s="86">
        <f>SUM(H196:H198)</f>
        <v>1</v>
      </c>
      <c r="I199" s="141"/>
      <c r="J199" s="36"/>
    </row>
    <row r="200" spans="2:12" ht="21.75" customHeight="1" thickBot="1" x14ac:dyDescent="0.3">
      <c r="B200" s="223"/>
      <c r="C200" s="1"/>
      <c r="D200" s="5"/>
      <c r="E200" s="5"/>
      <c r="F200" s="5"/>
      <c r="G200" s="5"/>
      <c r="H200" s="5"/>
      <c r="I200" s="142"/>
      <c r="J200" s="142"/>
    </row>
    <row r="201" spans="2:12" ht="33" customHeight="1" x14ac:dyDescent="0.25">
      <c r="B201" s="223"/>
      <c r="C201" s="87" t="s">
        <v>555</v>
      </c>
      <c r="D201" s="186">
        <f>SUM(H16,H26,H36,H46,H58,H68,H78,H88,H100,H110,H120,H130,H142,H152,H162,H172,H179)*1.07</f>
        <v>709026.77736000007</v>
      </c>
      <c r="E201" s="23"/>
      <c r="F201" s="23"/>
      <c r="G201" s="23"/>
      <c r="H201" s="147" t="s">
        <v>557</v>
      </c>
      <c r="I201" s="148">
        <f>SUM(I179,I172,I162,I152,I142,I130,I120,I110,I100,I88,I78,I68,I58,I46,I36,I26,I16)</f>
        <v>774132.40254901955</v>
      </c>
      <c r="J201" s="162"/>
    </row>
    <row r="202" spans="2:12" ht="20.65" customHeight="1" thickBot="1" x14ac:dyDescent="0.3">
      <c r="B202" s="223"/>
      <c r="C202" s="88" t="s">
        <v>504</v>
      </c>
      <c r="D202" s="181">
        <f>D201/G191</f>
        <v>0.39596798820713769</v>
      </c>
      <c r="E202" s="31"/>
      <c r="F202" s="31"/>
      <c r="G202" s="31"/>
      <c r="H202" s="149" t="s">
        <v>558</v>
      </c>
      <c r="I202" s="150">
        <f>I201/G189</f>
        <v>0.46259023780111957</v>
      </c>
      <c r="J202" s="163"/>
    </row>
    <row r="203" spans="2:12" ht="18" customHeight="1" x14ac:dyDescent="0.25">
      <c r="B203" s="223"/>
      <c r="C203" s="224"/>
      <c r="D203" s="225"/>
      <c r="E203" s="32"/>
      <c r="F203" s="32"/>
      <c r="G203" s="32"/>
    </row>
    <row r="204" spans="2:12" ht="20.65" customHeight="1" x14ac:dyDescent="0.25">
      <c r="B204" s="223"/>
      <c r="C204" s="88" t="s">
        <v>556</v>
      </c>
      <c r="D204" s="89">
        <f>SUM(D177:F178)*1.07</f>
        <v>130968.00000000001</v>
      </c>
      <c r="E204" s="33"/>
      <c r="F204" s="33"/>
      <c r="G204" s="33"/>
    </row>
    <row r="205" spans="2:12" ht="18" customHeight="1" x14ac:dyDescent="0.25">
      <c r="B205" s="223"/>
      <c r="C205" s="88" t="s">
        <v>505</v>
      </c>
      <c r="D205" s="181">
        <f>D204/G191</f>
        <v>7.3141293298689541E-2</v>
      </c>
      <c r="E205" s="33"/>
      <c r="F205" s="33"/>
      <c r="G205" s="33"/>
    </row>
    <row r="206" spans="2:12" ht="64.5" customHeight="1" thickBot="1" x14ac:dyDescent="0.3">
      <c r="B206" s="223"/>
      <c r="C206" s="226" t="s">
        <v>546</v>
      </c>
      <c r="D206" s="227"/>
      <c r="E206" s="24"/>
      <c r="F206" s="24"/>
      <c r="G206" s="24"/>
      <c r="I206" s="143"/>
    </row>
    <row r="207" spans="2:12" ht="55.5" hidden="1" customHeight="1" x14ac:dyDescent="0.25">
      <c r="B207" s="223"/>
      <c r="L207" s="28"/>
    </row>
    <row r="208" spans="2:12" ht="42.75" hidden="1" customHeight="1" x14ac:dyDescent="0.25">
      <c r="B208" s="223"/>
    </row>
    <row r="209" spans="2:2" ht="21.75" hidden="1" customHeight="1" x14ac:dyDescent="0.25">
      <c r="B209" s="223"/>
    </row>
    <row r="210" spans="2:2" ht="21.75" hidden="1" customHeight="1" x14ac:dyDescent="0.25">
      <c r="B210" s="223"/>
    </row>
    <row r="211" spans="2:2" ht="23.25" hidden="1" customHeight="1" x14ac:dyDescent="0.25">
      <c r="B211" s="223"/>
    </row>
    <row r="212" spans="2:2" ht="23.25" hidden="1" customHeight="1" x14ac:dyDescent="0.25"/>
    <row r="213" spans="2:2" ht="21.75" hidden="1" customHeight="1" x14ac:dyDescent="0.25"/>
    <row r="214" spans="2:2" ht="16.5" hidden="1" customHeight="1" x14ac:dyDescent="0.25"/>
    <row r="215" spans="2:2" ht="29.25" hidden="1" customHeight="1" x14ac:dyDescent="0.25"/>
    <row r="216" spans="2:2" ht="24.75" hidden="1" customHeight="1" x14ac:dyDescent="0.25"/>
    <row r="217" spans="2:2" ht="33" hidden="1" customHeight="1" x14ac:dyDescent="0.25"/>
    <row r="218" spans="2:2" hidden="1" x14ac:dyDescent="0.25"/>
    <row r="219" spans="2:2" ht="15" hidden="1" customHeight="1" x14ac:dyDescent="0.25"/>
    <row r="220" spans="2:2" ht="25.5" hidden="1" customHeight="1" x14ac:dyDescent="0.25"/>
    <row r="221" spans="2:2" hidden="1" x14ac:dyDescent="0.25"/>
    <row r="222" spans="2:2" hidden="1" x14ac:dyDescent="0.25"/>
    <row r="223" spans="2:2" hidden="1" x14ac:dyDescent="0.25"/>
    <row r="224" spans="2:2"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spans="1:1" hidden="1" x14ac:dyDescent="0.25"/>
    <row r="258" spans="1:1" hidden="1" x14ac:dyDescent="0.25"/>
    <row r="259" spans="1:1" hidden="1" x14ac:dyDescent="0.25"/>
    <row r="260" spans="1:1" hidden="1" x14ac:dyDescent="0.25"/>
    <row r="261" spans="1:1" hidden="1" x14ac:dyDescent="0.25"/>
    <row r="262" spans="1:1" hidden="1" x14ac:dyDescent="0.25"/>
    <row r="263" spans="1:1" hidden="1" x14ac:dyDescent="0.25"/>
    <row r="264" spans="1:1" hidden="1" x14ac:dyDescent="0.25"/>
    <row r="265" spans="1:1" hidden="1" x14ac:dyDescent="0.25"/>
    <row r="266" spans="1:1" hidden="1" x14ac:dyDescent="0.25"/>
    <row r="267" spans="1:1" hidden="1" x14ac:dyDescent="0.25"/>
    <row r="268" spans="1:1" hidden="1" x14ac:dyDescent="0.25"/>
    <row r="269" spans="1:1" hidden="1" x14ac:dyDescent="0.25"/>
    <row r="270" spans="1:1" hidden="1" x14ac:dyDescent="0.25"/>
    <row r="271" spans="1:1" hidden="1" x14ac:dyDescent="0.25">
      <c r="A271" s="27" t="s">
        <v>553</v>
      </c>
    </row>
    <row r="272" spans="1:1"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row r="457" hidden="1" x14ac:dyDescent="0.25"/>
    <row r="458" hidden="1" x14ac:dyDescent="0.25"/>
    <row r="459" hidden="1" x14ac:dyDescent="0.25"/>
    <row r="460" hidden="1" x14ac:dyDescent="0.25"/>
    <row r="461" hidden="1" x14ac:dyDescent="0.25"/>
    <row r="462" hidden="1" x14ac:dyDescent="0.25"/>
    <row r="463" hidden="1" x14ac:dyDescent="0.25"/>
    <row r="464" hidden="1"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hidden="1" x14ac:dyDescent="0.25"/>
    <row r="492" hidden="1" x14ac:dyDescent="0.25"/>
    <row r="493" hidden="1" x14ac:dyDescent="0.25"/>
    <row r="494" hidden="1" x14ac:dyDescent="0.25"/>
    <row r="495" hidden="1" x14ac:dyDescent="0.25"/>
    <row r="496" hidden="1" x14ac:dyDescent="0.25"/>
    <row r="497" hidden="1" x14ac:dyDescent="0.25"/>
    <row r="498" hidden="1" x14ac:dyDescent="0.25"/>
    <row r="499" hidden="1" x14ac:dyDescent="0.25"/>
    <row r="500" hidden="1" x14ac:dyDescent="0.25"/>
    <row r="501" hidden="1" x14ac:dyDescent="0.25"/>
    <row r="502" hidden="1" x14ac:dyDescent="0.25"/>
    <row r="503" hidden="1" x14ac:dyDescent="0.25"/>
    <row r="504" hidden="1" x14ac:dyDescent="0.25"/>
    <row r="505" hidden="1" x14ac:dyDescent="0.25"/>
    <row r="506" hidden="1" x14ac:dyDescent="0.25"/>
    <row r="507" hidden="1" x14ac:dyDescent="0.25"/>
    <row r="508" hidden="1" x14ac:dyDescent="0.25"/>
    <row r="509" hidden="1" x14ac:dyDescent="0.25"/>
    <row r="510" hidden="1" x14ac:dyDescent="0.25"/>
    <row r="511" hidden="1" x14ac:dyDescent="0.25"/>
    <row r="512" hidden="1" x14ac:dyDescent="0.25"/>
    <row r="513" hidden="1" x14ac:dyDescent="0.25"/>
    <row r="514" hidden="1" x14ac:dyDescent="0.25"/>
    <row r="515" hidden="1" x14ac:dyDescent="0.25"/>
    <row r="516" hidden="1" x14ac:dyDescent="0.25"/>
    <row r="517" hidden="1" x14ac:dyDescent="0.25"/>
    <row r="518" hidden="1" x14ac:dyDescent="0.25"/>
    <row r="519" hidden="1" x14ac:dyDescent="0.25"/>
    <row r="520" hidden="1" x14ac:dyDescent="0.25"/>
    <row r="521" hidden="1" x14ac:dyDescent="0.25"/>
    <row r="522" hidden="1" x14ac:dyDescent="0.25"/>
    <row r="523" hidden="1" x14ac:dyDescent="0.25"/>
    <row r="524" hidden="1" x14ac:dyDescent="0.25"/>
    <row r="525" hidden="1" x14ac:dyDescent="0.25"/>
    <row r="526" hidden="1" x14ac:dyDescent="0.25"/>
    <row r="527" hidden="1" x14ac:dyDescent="0.25"/>
    <row r="528" hidden="1" x14ac:dyDescent="0.25"/>
    <row r="529" hidden="1" x14ac:dyDescent="0.25"/>
    <row r="530" hidden="1" x14ac:dyDescent="0.25"/>
    <row r="531" hidden="1" x14ac:dyDescent="0.25"/>
    <row r="532" hidden="1" x14ac:dyDescent="0.25"/>
    <row r="533" hidden="1" x14ac:dyDescent="0.25"/>
    <row r="534" hidden="1" x14ac:dyDescent="0.25"/>
    <row r="535" hidden="1" x14ac:dyDescent="0.25"/>
    <row r="536" hidden="1" x14ac:dyDescent="0.25"/>
    <row r="537" hidden="1" x14ac:dyDescent="0.25"/>
    <row r="538" hidden="1" x14ac:dyDescent="0.25"/>
    <row r="539" hidden="1" x14ac:dyDescent="0.25"/>
    <row r="540" hidden="1" x14ac:dyDescent="0.25"/>
    <row r="541" hidden="1" x14ac:dyDescent="0.25"/>
    <row r="542" hidden="1" x14ac:dyDescent="0.25"/>
    <row r="543" hidden="1" x14ac:dyDescent="0.25"/>
    <row r="544" hidden="1" x14ac:dyDescent="0.25"/>
    <row r="545" hidden="1" x14ac:dyDescent="0.25"/>
    <row r="546" hidden="1" x14ac:dyDescent="0.25"/>
    <row r="547" hidden="1" x14ac:dyDescent="0.25"/>
    <row r="548" hidden="1" x14ac:dyDescent="0.25"/>
    <row r="549" hidden="1" x14ac:dyDescent="0.25"/>
    <row r="550" hidden="1" x14ac:dyDescent="0.25"/>
    <row r="551" hidden="1" x14ac:dyDescent="0.25"/>
    <row r="552" hidden="1" x14ac:dyDescent="0.25"/>
    <row r="553" hidden="1" x14ac:dyDescent="0.25"/>
    <row r="554" hidden="1" x14ac:dyDescent="0.25"/>
    <row r="555" hidden="1" x14ac:dyDescent="0.25"/>
    <row r="556" hidden="1" x14ac:dyDescent="0.25"/>
    <row r="557" hidden="1" x14ac:dyDescent="0.25"/>
    <row r="558" hidden="1" x14ac:dyDescent="0.25"/>
    <row r="559" hidden="1" x14ac:dyDescent="0.25"/>
    <row r="560" hidden="1" x14ac:dyDescent="0.25"/>
    <row r="561" hidden="1" x14ac:dyDescent="0.25"/>
    <row r="562" hidden="1" x14ac:dyDescent="0.25"/>
    <row r="563" hidden="1" x14ac:dyDescent="0.25"/>
    <row r="564" hidden="1" x14ac:dyDescent="0.25"/>
    <row r="565" hidden="1" x14ac:dyDescent="0.25"/>
    <row r="566" hidden="1" x14ac:dyDescent="0.25"/>
    <row r="567" hidden="1" x14ac:dyDescent="0.25"/>
    <row r="568" hidden="1" x14ac:dyDescent="0.25"/>
    <row r="569" hidden="1" x14ac:dyDescent="0.25"/>
    <row r="570" hidden="1" x14ac:dyDescent="0.25"/>
    <row r="571" hidden="1" x14ac:dyDescent="0.25"/>
    <row r="572" hidden="1" x14ac:dyDescent="0.25"/>
    <row r="573" hidden="1" x14ac:dyDescent="0.25"/>
    <row r="574" hidden="1" x14ac:dyDescent="0.25"/>
    <row r="575" hidden="1" x14ac:dyDescent="0.25"/>
    <row r="576" hidden="1" x14ac:dyDescent="0.25"/>
    <row r="577" hidden="1" x14ac:dyDescent="0.25"/>
    <row r="578" hidden="1" x14ac:dyDescent="0.25"/>
    <row r="579" hidden="1" x14ac:dyDescent="0.25"/>
    <row r="580" hidden="1" x14ac:dyDescent="0.25"/>
    <row r="581" hidden="1" x14ac:dyDescent="0.25"/>
    <row r="582" hidden="1" x14ac:dyDescent="0.25"/>
    <row r="583" hidden="1" x14ac:dyDescent="0.25"/>
    <row r="584" hidden="1" x14ac:dyDescent="0.25"/>
    <row r="585" hidden="1" x14ac:dyDescent="0.25"/>
    <row r="586" hidden="1" x14ac:dyDescent="0.25"/>
    <row r="587" hidden="1" x14ac:dyDescent="0.25"/>
    <row r="588" hidden="1" x14ac:dyDescent="0.25"/>
    <row r="589" hidden="1" x14ac:dyDescent="0.25"/>
    <row r="590" hidden="1" x14ac:dyDescent="0.25"/>
    <row r="591" hidden="1" x14ac:dyDescent="0.25"/>
    <row r="592" hidden="1" x14ac:dyDescent="0.25"/>
    <row r="593" hidden="1" x14ac:dyDescent="0.25"/>
    <row r="594" hidden="1" x14ac:dyDescent="0.25"/>
    <row r="595" hidden="1" x14ac:dyDescent="0.25"/>
    <row r="596" hidden="1" x14ac:dyDescent="0.25"/>
    <row r="597" hidden="1" x14ac:dyDescent="0.25"/>
    <row r="598" hidden="1" x14ac:dyDescent="0.25"/>
    <row r="599" hidden="1" x14ac:dyDescent="0.25"/>
    <row r="600" hidden="1" x14ac:dyDescent="0.25"/>
    <row r="601" hidden="1" x14ac:dyDescent="0.25"/>
    <row r="602" hidden="1" x14ac:dyDescent="0.25"/>
    <row r="603" hidden="1" x14ac:dyDescent="0.25"/>
    <row r="604" hidden="1" x14ac:dyDescent="0.25"/>
    <row r="605" hidden="1" x14ac:dyDescent="0.25"/>
    <row r="606" hidden="1" x14ac:dyDescent="0.25"/>
    <row r="607" hidden="1" x14ac:dyDescent="0.25"/>
    <row r="608" hidden="1" x14ac:dyDescent="0.25"/>
    <row r="609" hidden="1" x14ac:dyDescent="0.25"/>
    <row r="610" hidden="1" x14ac:dyDescent="0.25"/>
    <row r="611" hidden="1" x14ac:dyDescent="0.25"/>
    <row r="612" hidden="1" x14ac:dyDescent="0.25"/>
    <row r="613" hidden="1" x14ac:dyDescent="0.25"/>
    <row r="614" hidden="1" x14ac:dyDescent="0.25"/>
    <row r="615" hidden="1" x14ac:dyDescent="0.25"/>
    <row r="616" hidden="1" x14ac:dyDescent="0.25"/>
    <row r="617" hidden="1" x14ac:dyDescent="0.25"/>
    <row r="618" hidden="1" x14ac:dyDescent="0.25"/>
    <row r="619" hidden="1" x14ac:dyDescent="0.25"/>
    <row r="620" hidden="1" x14ac:dyDescent="0.25"/>
    <row r="621" hidden="1" x14ac:dyDescent="0.25"/>
    <row r="622" hidden="1" x14ac:dyDescent="0.25"/>
    <row r="623" hidden="1" x14ac:dyDescent="0.25"/>
    <row r="624" hidden="1" x14ac:dyDescent="0.25"/>
    <row r="625" hidden="1" x14ac:dyDescent="0.25"/>
    <row r="626" hidden="1" x14ac:dyDescent="0.25"/>
    <row r="627" hidden="1" x14ac:dyDescent="0.25"/>
    <row r="628" hidden="1" x14ac:dyDescent="0.25"/>
    <row r="629" hidden="1" x14ac:dyDescent="0.25"/>
    <row r="630" hidden="1" x14ac:dyDescent="0.25"/>
    <row r="631" hidden="1" x14ac:dyDescent="0.25"/>
    <row r="632" hidden="1" x14ac:dyDescent="0.25"/>
    <row r="633" hidden="1" x14ac:dyDescent="0.25"/>
    <row r="634" hidden="1" x14ac:dyDescent="0.25"/>
    <row r="635" hidden="1" x14ac:dyDescent="0.25"/>
    <row r="636" hidden="1" x14ac:dyDescent="0.25"/>
    <row r="637" hidden="1" x14ac:dyDescent="0.25"/>
    <row r="638" hidden="1" x14ac:dyDescent="0.25"/>
    <row r="639" hidden="1" x14ac:dyDescent="0.25"/>
    <row r="640" hidden="1" x14ac:dyDescent="0.25"/>
    <row r="641" hidden="1" x14ac:dyDescent="0.25"/>
    <row r="642" hidden="1" x14ac:dyDescent="0.25"/>
    <row r="643" hidden="1" x14ac:dyDescent="0.25"/>
    <row r="644" hidden="1" x14ac:dyDescent="0.25"/>
    <row r="645" hidden="1" x14ac:dyDescent="0.25"/>
    <row r="646" hidden="1" x14ac:dyDescent="0.25"/>
    <row r="647" hidden="1" x14ac:dyDescent="0.25"/>
    <row r="648" hidden="1" x14ac:dyDescent="0.25"/>
    <row r="649" hidden="1" x14ac:dyDescent="0.25"/>
    <row r="650" hidden="1" x14ac:dyDescent="0.25"/>
    <row r="651" hidden="1" x14ac:dyDescent="0.25"/>
    <row r="652" hidden="1" x14ac:dyDescent="0.25"/>
    <row r="653" hidden="1" x14ac:dyDescent="0.25"/>
    <row r="654" hidden="1" x14ac:dyDescent="0.25"/>
    <row r="655" hidden="1" x14ac:dyDescent="0.25"/>
    <row r="656" hidden="1" x14ac:dyDescent="0.25"/>
    <row r="657" hidden="1" x14ac:dyDescent="0.25"/>
    <row r="658" hidden="1" x14ac:dyDescent="0.25"/>
    <row r="659" hidden="1" x14ac:dyDescent="0.25"/>
    <row r="660" hidden="1" x14ac:dyDescent="0.25"/>
    <row r="661" hidden="1" x14ac:dyDescent="0.25"/>
    <row r="662" hidden="1" x14ac:dyDescent="0.25"/>
    <row r="663" hidden="1" x14ac:dyDescent="0.25"/>
    <row r="664" hidden="1" x14ac:dyDescent="0.25"/>
    <row r="665" hidden="1" x14ac:dyDescent="0.25"/>
    <row r="666" hidden="1" x14ac:dyDescent="0.25"/>
    <row r="667" hidden="1" x14ac:dyDescent="0.25"/>
    <row r="668" hidden="1" x14ac:dyDescent="0.25"/>
    <row r="669" hidden="1" x14ac:dyDescent="0.25"/>
    <row r="670" hidden="1" x14ac:dyDescent="0.25"/>
    <row r="671" hidden="1" x14ac:dyDescent="0.25"/>
    <row r="672" hidden="1" x14ac:dyDescent="0.25"/>
    <row r="673" hidden="1" x14ac:dyDescent="0.25"/>
    <row r="674" hidden="1" x14ac:dyDescent="0.25"/>
    <row r="675" hidden="1" x14ac:dyDescent="0.25"/>
    <row r="676" hidden="1" x14ac:dyDescent="0.25"/>
    <row r="677" hidden="1" x14ac:dyDescent="0.25"/>
    <row r="678" hidden="1" x14ac:dyDescent="0.25"/>
    <row r="679" hidden="1" x14ac:dyDescent="0.25"/>
    <row r="680" hidden="1" x14ac:dyDescent="0.25"/>
    <row r="681" hidden="1" x14ac:dyDescent="0.25"/>
    <row r="682" hidden="1" x14ac:dyDescent="0.25"/>
    <row r="683" hidden="1" x14ac:dyDescent="0.25"/>
    <row r="684" hidden="1" x14ac:dyDescent="0.25"/>
    <row r="685" hidden="1" x14ac:dyDescent="0.25"/>
    <row r="686" hidden="1" x14ac:dyDescent="0.25"/>
    <row r="687" hidden="1" x14ac:dyDescent="0.25"/>
    <row r="688" hidden="1" x14ac:dyDescent="0.25"/>
    <row r="689" hidden="1" x14ac:dyDescent="0.25"/>
    <row r="690" hidden="1" x14ac:dyDescent="0.25"/>
    <row r="691" hidden="1" x14ac:dyDescent="0.25"/>
    <row r="692" hidden="1" x14ac:dyDescent="0.25"/>
    <row r="693" hidden="1" x14ac:dyDescent="0.25"/>
    <row r="694" hidden="1" x14ac:dyDescent="0.25"/>
    <row r="695" hidden="1" x14ac:dyDescent="0.25"/>
    <row r="696" hidden="1" x14ac:dyDescent="0.25"/>
    <row r="697" hidden="1" x14ac:dyDescent="0.25"/>
    <row r="698" hidden="1" x14ac:dyDescent="0.25"/>
    <row r="699" hidden="1" x14ac:dyDescent="0.25"/>
    <row r="700" hidden="1" x14ac:dyDescent="0.25"/>
    <row r="701" hidden="1" x14ac:dyDescent="0.25"/>
    <row r="702" hidden="1" x14ac:dyDescent="0.25"/>
    <row r="703" hidden="1" x14ac:dyDescent="0.25"/>
    <row r="704" hidden="1" x14ac:dyDescent="0.25"/>
    <row r="705" hidden="1" x14ac:dyDescent="0.25"/>
    <row r="706" hidden="1" x14ac:dyDescent="0.25"/>
    <row r="707" hidden="1" x14ac:dyDescent="0.25"/>
    <row r="708" hidden="1" x14ac:dyDescent="0.25"/>
    <row r="709" hidden="1" x14ac:dyDescent="0.25"/>
    <row r="710" hidden="1" x14ac:dyDescent="0.25"/>
    <row r="711" hidden="1" x14ac:dyDescent="0.25"/>
    <row r="712" hidden="1" x14ac:dyDescent="0.25"/>
    <row r="713" hidden="1" x14ac:dyDescent="0.25"/>
    <row r="714" hidden="1" x14ac:dyDescent="0.25"/>
    <row r="715" hidden="1" x14ac:dyDescent="0.25"/>
    <row r="716" hidden="1" x14ac:dyDescent="0.25"/>
    <row r="717" hidden="1" x14ac:dyDescent="0.25"/>
    <row r="718" hidden="1" x14ac:dyDescent="0.25"/>
    <row r="719" hidden="1" x14ac:dyDescent="0.25"/>
    <row r="720" hidden="1" x14ac:dyDescent="0.25"/>
    <row r="721" hidden="1" x14ac:dyDescent="0.25"/>
    <row r="722" hidden="1" x14ac:dyDescent="0.25"/>
    <row r="723" hidden="1" x14ac:dyDescent="0.25"/>
    <row r="724" hidden="1" x14ac:dyDescent="0.25"/>
    <row r="725" hidden="1" x14ac:dyDescent="0.25"/>
    <row r="726" hidden="1" x14ac:dyDescent="0.25"/>
    <row r="727" hidden="1" x14ac:dyDescent="0.25"/>
    <row r="728" hidden="1" x14ac:dyDescent="0.25"/>
    <row r="729" hidden="1" x14ac:dyDescent="0.25"/>
    <row r="730" hidden="1" x14ac:dyDescent="0.25"/>
    <row r="731" hidden="1" x14ac:dyDescent="0.25"/>
    <row r="732" hidden="1" x14ac:dyDescent="0.25"/>
    <row r="733" hidden="1" x14ac:dyDescent="0.25"/>
    <row r="734" hidden="1" x14ac:dyDescent="0.25"/>
    <row r="735" hidden="1" x14ac:dyDescent="0.25"/>
    <row r="736" hidden="1" x14ac:dyDescent="0.25"/>
    <row r="737" hidden="1" x14ac:dyDescent="0.25"/>
    <row r="738" hidden="1" x14ac:dyDescent="0.25"/>
    <row r="739" hidden="1" x14ac:dyDescent="0.25"/>
    <row r="740" hidden="1" x14ac:dyDescent="0.25"/>
    <row r="741" hidden="1" x14ac:dyDescent="0.25"/>
    <row r="742" hidden="1" x14ac:dyDescent="0.25"/>
    <row r="743" hidden="1" x14ac:dyDescent="0.25"/>
    <row r="744" hidden="1" x14ac:dyDescent="0.25"/>
    <row r="745" hidden="1" x14ac:dyDescent="0.25"/>
    <row r="746" hidden="1" x14ac:dyDescent="0.25"/>
    <row r="747" hidden="1" x14ac:dyDescent="0.25"/>
    <row r="748" hidden="1" x14ac:dyDescent="0.25"/>
    <row r="749" hidden="1" x14ac:dyDescent="0.25"/>
    <row r="750" hidden="1" x14ac:dyDescent="0.25"/>
    <row r="751" hidden="1" x14ac:dyDescent="0.25"/>
    <row r="752" hidden="1" x14ac:dyDescent="0.25"/>
    <row r="753" hidden="1" x14ac:dyDescent="0.25"/>
    <row r="754" hidden="1" x14ac:dyDescent="0.25"/>
    <row r="755" hidden="1" x14ac:dyDescent="0.25"/>
    <row r="756" hidden="1" x14ac:dyDescent="0.25"/>
    <row r="757" hidden="1" x14ac:dyDescent="0.25"/>
    <row r="758" hidden="1" x14ac:dyDescent="0.25"/>
    <row r="759" hidden="1" x14ac:dyDescent="0.25"/>
    <row r="760" hidden="1" x14ac:dyDescent="0.25"/>
    <row r="761" hidden="1" x14ac:dyDescent="0.25"/>
    <row r="762" hidden="1" x14ac:dyDescent="0.25"/>
    <row r="763" hidden="1" x14ac:dyDescent="0.25"/>
    <row r="764" hidden="1" x14ac:dyDescent="0.25"/>
    <row r="765" hidden="1" x14ac:dyDescent="0.25"/>
    <row r="766" hidden="1" x14ac:dyDescent="0.25"/>
    <row r="767" hidden="1" x14ac:dyDescent="0.25"/>
    <row r="768" hidden="1" x14ac:dyDescent="0.25"/>
    <row r="769" hidden="1" x14ac:dyDescent="0.25"/>
    <row r="770" hidden="1" x14ac:dyDescent="0.25"/>
    <row r="771" hidden="1" x14ac:dyDescent="0.25"/>
    <row r="772" hidden="1" x14ac:dyDescent="0.25"/>
    <row r="773" hidden="1" x14ac:dyDescent="0.25"/>
    <row r="774" hidden="1" x14ac:dyDescent="0.25"/>
    <row r="775" hidden="1" x14ac:dyDescent="0.25"/>
    <row r="776" hidden="1" x14ac:dyDescent="0.25"/>
    <row r="777" hidden="1" x14ac:dyDescent="0.25"/>
    <row r="778" hidden="1" x14ac:dyDescent="0.25"/>
    <row r="779" hidden="1" x14ac:dyDescent="0.25"/>
    <row r="780" hidden="1" x14ac:dyDescent="0.25"/>
    <row r="781" hidden="1" x14ac:dyDescent="0.25"/>
    <row r="782" hidden="1" x14ac:dyDescent="0.25"/>
    <row r="783" hidden="1" x14ac:dyDescent="0.25"/>
    <row r="784" hidden="1" x14ac:dyDescent="0.25"/>
    <row r="785" hidden="1" x14ac:dyDescent="0.25"/>
    <row r="786" hidden="1" x14ac:dyDescent="0.25"/>
    <row r="787" hidden="1" x14ac:dyDescent="0.25"/>
    <row r="788" hidden="1" x14ac:dyDescent="0.25"/>
    <row r="789" hidden="1" x14ac:dyDescent="0.25"/>
    <row r="790" hidden="1" x14ac:dyDescent="0.25"/>
    <row r="791" hidden="1" x14ac:dyDescent="0.25"/>
    <row r="792" hidden="1" x14ac:dyDescent="0.25"/>
    <row r="793" hidden="1" x14ac:dyDescent="0.25"/>
    <row r="794" hidden="1" x14ac:dyDescent="0.25"/>
    <row r="795" hidden="1" x14ac:dyDescent="0.25"/>
    <row r="796" hidden="1" x14ac:dyDescent="0.25"/>
    <row r="797" hidden="1" x14ac:dyDescent="0.25"/>
    <row r="798" hidden="1" x14ac:dyDescent="0.25"/>
    <row r="799" hidden="1" x14ac:dyDescent="0.25"/>
    <row r="800" hidden="1" x14ac:dyDescent="0.25"/>
    <row r="801" hidden="1" x14ac:dyDescent="0.25"/>
    <row r="802" hidden="1" x14ac:dyDescent="0.25"/>
    <row r="803" hidden="1" x14ac:dyDescent="0.25"/>
    <row r="804" hidden="1" x14ac:dyDescent="0.25"/>
    <row r="805" hidden="1" x14ac:dyDescent="0.25"/>
    <row r="806" hidden="1" x14ac:dyDescent="0.25"/>
    <row r="807" hidden="1" x14ac:dyDescent="0.25"/>
    <row r="808" hidden="1" x14ac:dyDescent="0.25"/>
    <row r="809" hidden="1" x14ac:dyDescent="0.25"/>
    <row r="810" hidden="1" x14ac:dyDescent="0.25"/>
    <row r="811" hidden="1" x14ac:dyDescent="0.25"/>
    <row r="812" hidden="1" x14ac:dyDescent="0.25"/>
    <row r="813" hidden="1" x14ac:dyDescent="0.25"/>
    <row r="814" hidden="1" x14ac:dyDescent="0.25"/>
    <row r="815" hidden="1" x14ac:dyDescent="0.25"/>
    <row r="816" hidden="1" x14ac:dyDescent="0.25"/>
    <row r="817" hidden="1" x14ac:dyDescent="0.25"/>
    <row r="818" hidden="1" x14ac:dyDescent="0.25"/>
    <row r="819" hidden="1" x14ac:dyDescent="0.25"/>
    <row r="820" hidden="1" x14ac:dyDescent="0.25"/>
    <row r="821" hidden="1" x14ac:dyDescent="0.25"/>
    <row r="822" hidden="1" x14ac:dyDescent="0.25"/>
    <row r="823" hidden="1" x14ac:dyDescent="0.25"/>
    <row r="824" hidden="1" x14ac:dyDescent="0.25"/>
    <row r="825" hidden="1" x14ac:dyDescent="0.25"/>
    <row r="826" hidden="1" x14ac:dyDescent="0.25"/>
    <row r="827" hidden="1" x14ac:dyDescent="0.25"/>
    <row r="828" hidden="1" x14ac:dyDescent="0.25"/>
    <row r="829" hidden="1" x14ac:dyDescent="0.25"/>
    <row r="830" hidden="1" x14ac:dyDescent="0.25"/>
    <row r="831" hidden="1" x14ac:dyDescent="0.25"/>
    <row r="832" hidden="1" x14ac:dyDescent="0.25"/>
    <row r="833" hidden="1" x14ac:dyDescent="0.25"/>
    <row r="834" hidden="1" x14ac:dyDescent="0.25"/>
    <row r="835" hidden="1" x14ac:dyDescent="0.25"/>
    <row r="836" hidden="1" x14ac:dyDescent="0.25"/>
    <row r="837" hidden="1" x14ac:dyDescent="0.25"/>
    <row r="838" hidden="1" x14ac:dyDescent="0.25"/>
    <row r="839" hidden="1" x14ac:dyDescent="0.25"/>
    <row r="840" hidden="1" x14ac:dyDescent="0.25"/>
    <row r="841" hidden="1" x14ac:dyDescent="0.25"/>
    <row r="842" hidden="1" x14ac:dyDescent="0.25"/>
    <row r="843" hidden="1" x14ac:dyDescent="0.25"/>
  </sheetData>
  <mergeCells count="27">
    <mergeCell ref="C27:K27"/>
    <mergeCell ref="B2:E2"/>
    <mergeCell ref="B3:H3"/>
    <mergeCell ref="C6:K6"/>
    <mergeCell ref="C7:K7"/>
    <mergeCell ref="C17:K17"/>
    <mergeCell ref="C132:K132"/>
    <mergeCell ref="C37:K37"/>
    <mergeCell ref="C48:K48"/>
    <mergeCell ref="C49:K49"/>
    <mergeCell ref="C59:K59"/>
    <mergeCell ref="C69:K69"/>
    <mergeCell ref="C79:K79"/>
    <mergeCell ref="C90:K90"/>
    <mergeCell ref="C91:K91"/>
    <mergeCell ref="C101:K101"/>
    <mergeCell ref="C111:K111"/>
    <mergeCell ref="C121:K121"/>
    <mergeCell ref="B197:B211"/>
    <mergeCell ref="C203:D203"/>
    <mergeCell ref="C206:D206"/>
    <mergeCell ref="C133:K133"/>
    <mergeCell ref="C143:K143"/>
    <mergeCell ref="C153:K153"/>
    <mergeCell ref="C163:K163"/>
    <mergeCell ref="C187:G187"/>
    <mergeCell ref="C194:H194"/>
  </mergeCells>
  <conditionalFormatting sqref="D202">
    <cfRule type="cellIs" dxfId="25" priority="3" operator="lessThan">
      <formula>0.15</formula>
    </cfRule>
  </conditionalFormatting>
  <conditionalFormatting sqref="D205">
    <cfRule type="cellIs" dxfId="24" priority="2" operator="lessThan">
      <formula>0.05</formula>
    </cfRule>
  </conditionalFormatting>
  <conditionalFormatting sqref="H199:J199">
    <cfRule type="cellIs" dxfId="23" priority="1" operator="greaterThan">
      <formula>1</formula>
    </cfRule>
  </conditionalFormatting>
  <dataValidations count="6">
    <dataValidation allowBlank="1" showInputMessage="1" showErrorMessage="1" prompt="% Towards Gender Equality and Women's Empowerment Must be Higher than 15%_x000a_" sqref="F202:G202" xr:uid="{21B54509-056F-4ABB-8C2A-0A8A946DF1DD}"/>
    <dataValidation allowBlank="1" showInputMessage="1" showErrorMessage="1" prompt="M&amp;E Budget Cannot be Less than 5%_x000a_" sqref="E205:G205" xr:uid="{C38AED07-FCB3-4B8F-B7A4-067CE84231E3}"/>
    <dataValidation allowBlank="1" showInputMessage="1" showErrorMessage="1" prompt="Insert *text* description of Outcome here" sqref="C6:K6 C48:K48 C90:K90 C132:K132" xr:uid="{30CFADF0-37F8-436F-852A-40E896C4162F}"/>
    <dataValidation allowBlank="1" showInputMessage="1" showErrorMessage="1" prompt="Insert *text* description of Output here" sqref="C7 C17 C27 C37 C49 C59 C69 C79 C91 C101 C111 C121 C133 C143 C153 C163" xr:uid="{117320DB-0D07-4FC9-973D-F324E86E1276}"/>
    <dataValidation allowBlank="1" showInputMessage="1" showErrorMessage="1" prompt="Insert *text* description of Activity here" sqref="C8 C18 C28 C38 C50 C60 C70 C80 C92 C102 C112 C122 C134 C144 C154 C164" xr:uid="{59D909DA-27AC-45C2-83D0-164764342CC8}"/>
    <dataValidation allowBlank="1" showErrorMessage="1" prompt="% Towards Gender Equality and Women's Empowerment Must be Higher than 15%_x000a_" sqref="D204:G204 D202" xr:uid="{78FF9BDE-F832-4F6A-9FA8-227BC808D3E4}"/>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89B91-DE06-467F-8EA8-3D1E1CFD21DE}">
  <sheetPr>
    <tabColor theme="0"/>
  </sheetPr>
  <dimension ref="B1:N244"/>
  <sheetViews>
    <sheetView showGridLines="0" showZeros="0" zoomScale="80" zoomScaleNormal="80" workbookViewId="0">
      <pane ySplit="4" topLeftCell="A62" activePane="bottomLeft" state="frozen"/>
      <selection pane="bottomLeft" activeCell="A183" sqref="A183:XFD183"/>
    </sheetView>
  </sheetViews>
  <sheetFormatPr defaultColWidth="9.28515625" defaultRowHeight="15.75" x14ac:dyDescent="0.25"/>
  <cols>
    <col min="1" max="1" width="4.42578125" style="40" customWidth="1"/>
    <col min="2" max="2" width="3.28515625" style="40" customWidth="1"/>
    <col min="3" max="3" width="51.42578125" style="40" customWidth="1"/>
    <col min="4" max="4" width="34.28515625" style="41" customWidth="1"/>
    <col min="5" max="5" width="35" style="41" customWidth="1"/>
    <col min="6" max="6" width="34" style="41" customWidth="1"/>
    <col min="7" max="7" width="25.7109375" style="40" customWidth="1"/>
    <col min="8" max="8" width="21.42578125" style="40" customWidth="1"/>
    <col min="9" max="9" width="16.7109375" style="40" customWidth="1"/>
    <col min="10" max="10" width="19.42578125" style="40" customWidth="1"/>
    <col min="11" max="11" width="19" style="40" customWidth="1"/>
    <col min="12" max="12" width="26" style="40" customWidth="1"/>
    <col min="13" max="13" width="21.28515625" style="40" customWidth="1"/>
    <col min="14" max="14" width="7" style="40" customWidth="1"/>
    <col min="15" max="15" width="24.28515625" style="40" customWidth="1"/>
    <col min="16" max="16" width="26.42578125" style="40" customWidth="1"/>
    <col min="17" max="17" width="30.28515625" style="40" customWidth="1"/>
    <col min="18" max="18" width="33" style="40" customWidth="1"/>
    <col min="19" max="20" width="22.7109375" style="40" customWidth="1"/>
    <col min="21" max="21" width="23.42578125" style="40" customWidth="1"/>
    <col min="22" max="22" width="32.28515625" style="40" customWidth="1"/>
    <col min="23" max="23" width="9.28515625" style="40"/>
    <col min="24" max="24" width="17.7109375" style="40" customWidth="1"/>
    <col min="25" max="25" width="26.42578125" style="40" customWidth="1"/>
    <col min="26" max="26" width="22.42578125" style="40" customWidth="1"/>
    <col min="27" max="27" width="29.7109375" style="40" customWidth="1"/>
    <col min="28" max="28" width="23.42578125" style="40" customWidth="1"/>
    <col min="29" max="29" width="18.42578125" style="40" customWidth="1"/>
    <col min="30" max="30" width="17.42578125" style="40" customWidth="1"/>
    <col min="31" max="31" width="25.28515625" style="40" customWidth="1"/>
    <col min="32" max="16384" width="9.28515625" style="40"/>
  </cols>
  <sheetData>
    <row r="1" spans="2:13" ht="33.75" customHeight="1" x14ac:dyDescent="0.7">
      <c r="C1" s="239" t="s">
        <v>491</v>
      </c>
      <c r="D1" s="239"/>
      <c r="E1" s="239"/>
      <c r="F1" s="239"/>
      <c r="G1" s="25"/>
      <c r="H1" s="26"/>
      <c r="I1" s="26"/>
      <c r="L1" s="13"/>
      <c r="M1" s="3"/>
    </row>
    <row r="2" spans="2:13" ht="25.5" customHeight="1" x14ac:dyDescent="0.3">
      <c r="C2" s="242" t="s">
        <v>547</v>
      </c>
      <c r="D2" s="242"/>
      <c r="E2" s="242"/>
      <c r="F2" s="242"/>
      <c r="L2" s="13"/>
      <c r="M2" s="3"/>
    </row>
    <row r="3" spans="2:13" ht="9.75" customHeight="1" x14ac:dyDescent="0.25">
      <c r="C3" s="35"/>
      <c r="D3" s="35"/>
      <c r="E3" s="35"/>
      <c r="F3" s="35"/>
      <c r="L3" s="13"/>
      <c r="M3" s="3"/>
    </row>
    <row r="4" spans="2:13" ht="33.75" customHeight="1" x14ac:dyDescent="0.25">
      <c r="C4" s="35"/>
      <c r="D4" s="164" t="e">
        <f>#REF!</f>
        <v>#REF!</v>
      </c>
      <c r="E4" s="164" t="e">
        <f>#REF!</f>
        <v>#REF!</v>
      </c>
      <c r="F4" s="164" t="e">
        <f>#REF!</f>
        <v>#REF!</v>
      </c>
      <c r="G4" s="157" t="s">
        <v>11</v>
      </c>
      <c r="L4" s="13"/>
      <c r="M4" s="3"/>
    </row>
    <row r="5" spans="2:13" ht="24" customHeight="1" x14ac:dyDescent="0.25">
      <c r="B5" s="243" t="s">
        <v>507</v>
      </c>
      <c r="C5" s="244"/>
      <c r="D5" s="244"/>
      <c r="E5" s="244"/>
      <c r="F5" s="244"/>
      <c r="G5" s="245"/>
      <c r="L5" s="13"/>
      <c r="M5" s="3"/>
    </row>
    <row r="6" spans="2:13" ht="22.5" customHeight="1" x14ac:dyDescent="0.25">
      <c r="C6" s="243" t="s">
        <v>508</v>
      </c>
      <c r="D6" s="244"/>
      <c r="E6" s="244"/>
      <c r="F6" s="244"/>
      <c r="G6" s="245"/>
      <c r="L6" s="13"/>
      <c r="M6" s="3"/>
    </row>
    <row r="7" spans="2:13" ht="24.75" customHeight="1" thickBot="1" x14ac:dyDescent="0.3">
      <c r="C7" s="50" t="s">
        <v>509</v>
      </c>
      <c r="D7" s="51" t="e">
        <f>#REF!</f>
        <v>#REF!</v>
      </c>
      <c r="E7" s="51" t="e">
        <f>#REF!</f>
        <v>#REF!</v>
      </c>
      <c r="F7" s="51" t="e">
        <f>#REF!</f>
        <v>#REF!</v>
      </c>
      <c r="G7" s="52" t="e">
        <f>SUM(D7:F7)</f>
        <v>#REF!</v>
      </c>
      <c r="L7" s="13"/>
      <c r="M7" s="3"/>
    </row>
    <row r="8" spans="2:13" ht="21.75" customHeight="1" x14ac:dyDescent="0.25">
      <c r="C8" s="48" t="s">
        <v>510</v>
      </c>
      <c r="D8" s="81">
        <v>864403.08</v>
      </c>
      <c r="E8" s="82"/>
      <c r="F8" s="82"/>
      <c r="G8" s="49">
        <f t="shared" ref="G8:G15" si="0">SUM(D8:F8)</f>
        <v>864403.08</v>
      </c>
    </row>
    <row r="9" spans="2:13" x14ac:dyDescent="0.25">
      <c r="C9" s="38" t="s">
        <v>511</v>
      </c>
      <c r="D9" s="83">
        <v>13000</v>
      </c>
      <c r="E9" s="10"/>
      <c r="F9" s="10"/>
      <c r="G9" s="47">
        <f t="shared" si="0"/>
        <v>13000</v>
      </c>
    </row>
    <row r="10" spans="2:13" ht="15.75" customHeight="1" x14ac:dyDescent="0.25">
      <c r="C10" s="38" t="s">
        <v>512</v>
      </c>
      <c r="D10" s="83">
        <v>15000</v>
      </c>
      <c r="E10" s="83"/>
      <c r="F10" s="83"/>
      <c r="G10" s="47">
        <f t="shared" si="0"/>
        <v>15000</v>
      </c>
    </row>
    <row r="11" spans="2:13" x14ac:dyDescent="0.25">
      <c r="C11" s="39" t="s">
        <v>513</v>
      </c>
      <c r="D11" s="83">
        <v>20000</v>
      </c>
      <c r="E11" s="83"/>
      <c r="F11" s="83"/>
      <c r="G11" s="47">
        <f t="shared" si="0"/>
        <v>20000</v>
      </c>
    </row>
    <row r="12" spans="2:13" x14ac:dyDescent="0.25">
      <c r="C12" s="38" t="s">
        <v>514</v>
      </c>
      <c r="D12" s="83"/>
      <c r="E12" s="83"/>
      <c r="F12" s="83"/>
      <c r="G12" s="47">
        <f t="shared" si="0"/>
        <v>0</v>
      </c>
    </row>
    <row r="13" spans="2:13" ht="21.75" customHeight="1" x14ac:dyDescent="0.25">
      <c r="C13" s="38" t="s">
        <v>515</v>
      </c>
      <c r="D13" s="83"/>
      <c r="E13" s="83"/>
      <c r="F13" s="83"/>
      <c r="G13" s="47">
        <f t="shared" si="0"/>
        <v>0</v>
      </c>
    </row>
    <row r="14" spans="2:13" ht="36.75" customHeight="1" x14ac:dyDescent="0.25">
      <c r="C14" s="38" t="s">
        <v>516</v>
      </c>
      <c r="D14" s="83">
        <v>10000</v>
      </c>
      <c r="E14" s="83"/>
      <c r="F14" s="83"/>
      <c r="G14" s="47">
        <f t="shared" si="0"/>
        <v>10000</v>
      </c>
    </row>
    <row r="15" spans="2:13" ht="15.75" customHeight="1" x14ac:dyDescent="0.25">
      <c r="C15" s="42" t="s">
        <v>14</v>
      </c>
      <c r="D15" s="53">
        <f>SUM(D8:D14)</f>
        <v>922403.08</v>
      </c>
      <c r="E15" s="53">
        <f>SUM(E8:E14)</f>
        <v>0</v>
      </c>
      <c r="F15" s="53">
        <f>SUM(F8:F14)</f>
        <v>0</v>
      </c>
      <c r="G15" s="98">
        <f t="shared" si="0"/>
        <v>922403.08</v>
      </c>
    </row>
    <row r="16" spans="2:13" s="41" customFormat="1" x14ac:dyDescent="0.25">
      <c r="C16" s="54"/>
      <c r="D16" s="55"/>
      <c r="E16" s="55"/>
      <c r="F16" s="55"/>
      <c r="G16" s="99"/>
    </row>
    <row r="17" spans="3:7" x14ac:dyDescent="0.25">
      <c r="C17" s="243" t="s">
        <v>517</v>
      </c>
      <c r="D17" s="244"/>
      <c r="E17" s="244"/>
      <c r="F17" s="244"/>
      <c r="G17" s="245"/>
    </row>
    <row r="18" spans="3:7" ht="27" customHeight="1" thickBot="1" x14ac:dyDescent="0.3">
      <c r="C18" s="50" t="s">
        <v>518</v>
      </c>
      <c r="D18" s="51" t="e">
        <f>#REF!</f>
        <v>#REF!</v>
      </c>
      <c r="E18" s="51" t="e">
        <f>#REF!</f>
        <v>#REF!</v>
      </c>
      <c r="F18" s="51" t="e">
        <f>#REF!</f>
        <v>#REF!</v>
      </c>
      <c r="G18" s="52" t="e">
        <f t="shared" ref="G18:G26" si="1">SUM(D18:F18)</f>
        <v>#REF!</v>
      </c>
    </row>
    <row r="19" spans="3:7" x14ac:dyDescent="0.25">
      <c r="C19" s="48" t="s">
        <v>510</v>
      </c>
      <c r="D19" s="188">
        <v>0</v>
      </c>
      <c r="E19" s="82"/>
      <c r="F19" s="82"/>
      <c r="G19" s="49">
        <f t="shared" si="1"/>
        <v>0</v>
      </c>
    </row>
    <row r="20" spans="3:7" x14ac:dyDescent="0.25">
      <c r="C20" s="38" t="s">
        <v>511</v>
      </c>
      <c r="D20" s="83">
        <v>15000</v>
      </c>
      <c r="E20" s="10"/>
      <c r="F20" s="10"/>
      <c r="G20" s="47">
        <f t="shared" si="1"/>
        <v>15000</v>
      </c>
    </row>
    <row r="21" spans="3:7" ht="31.5" x14ac:dyDescent="0.25">
      <c r="C21" s="38" t="s">
        <v>512</v>
      </c>
      <c r="D21" s="83">
        <v>0</v>
      </c>
      <c r="E21" s="83"/>
      <c r="F21" s="83"/>
      <c r="G21" s="47">
        <f t="shared" si="1"/>
        <v>0</v>
      </c>
    </row>
    <row r="22" spans="3:7" x14ac:dyDescent="0.25">
      <c r="C22" s="39" t="s">
        <v>513</v>
      </c>
      <c r="D22" s="83">
        <v>121000</v>
      </c>
      <c r="E22" s="83"/>
      <c r="F22" s="83"/>
      <c r="G22" s="47">
        <f t="shared" si="1"/>
        <v>121000</v>
      </c>
    </row>
    <row r="23" spans="3:7" x14ac:dyDescent="0.25">
      <c r="C23" s="38" t="s">
        <v>514</v>
      </c>
      <c r="D23" s="83">
        <v>25000</v>
      </c>
      <c r="E23" s="83"/>
      <c r="F23" s="83"/>
      <c r="G23" s="47">
        <f t="shared" si="1"/>
        <v>25000</v>
      </c>
    </row>
    <row r="24" spans="3:7" x14ac:dyDescent="0.25">
      <c r="C24" s="38" t="s">
        <v>515</v>
      </c>
      <c r="D24" s="83">
        <v>0</v>
      </c>
      <c r="E24" s="83"/>
      <c r="F24" s="83"/>
      <c r="G24" s="47">
        <f t="shared" si="1"/>
        <v>0</v>
      </c>
    </row>
    <row r="25" spans="3:7" ht="31.5" x14ac:dyDescent="0.25">
      <c r="C25" s="38" t="s">
        <v>516</v>
      </c>
      <c r="D25" s="83">
        <v>5000</v>
      </c>
      <c r="E25" s="83"/>
      <c r="F25" s="83"/>
      <c r="G25" s="47">
        <f t="shared" si="1"/>
        <v>5000</v>
      </c>
    </row>
    <row r="26" spans="3:7" x14ac:dyDescent="0.25">
      <c r="C26" s="42" t="s">
        <v>14</v>
      </c>
      <c r="D26" s="53">
        <f>SUM(D19:D25)</f>
        <v>166000</v>
      </c>
      <c r="E26" s="53">
        <f>SUM(E19:E25)</f>
        <v>0</v>
      </c>
      <c r="F26" s="53">
        <f>SUM(F19:F25)</f>
        <v>0</v>
      </c>
      <c r="G26" s="47">
        <f t="shared" si="1"/>
        <v>166000</v>
      </c>
    </row>
    <row r="27" spans="3:7" s="41" customFormat="1" x14ac:dyDescent="0.25">
      <c r="C27" s="54"/>
      <c r="D27" s="55"/>
      <c r="E27" s="55"/>
      <c r="F27" s="55"/>
      <c r="G27" s="56"/>
    </row>
    <row r="28" spans="3:7" x14ac:dyDescent="0.25">
      <c r="C28" s="243" t="s">
        <v>519</v>
      </c>
      <c r="D28" s="244"/>
      <c r="E28" s="244"/>
      <c r="F28" s="244"/>
      <c r="G28" s="245"/>
    </row>
    <row r="29" spans="3:7" ht="21.75" customHeight="1" thickBot="1" x14ac:dyDescent="0.3">
      <c r="C29" s="50" t="s">
        <v>520</v>
      </c>
      <c r="D29" s="51" t="e">
        <f>#REF!</f>
        <v>#REF!</v>
      </c>
      <c r="E29" s="51" t="e">
        <f>#REF!</f>
        <v>#REF!</v>
      </c>
      <c r="F29" s="51" t="e">
        <f>#REF!</f>
        <v>#REF!</v>
      </c>
      <c r="G29" s="52" t="e">
        <f t="shared" ref="G29:G37" si="2">SUM(D29:F29)</f>
        <v>#REF!</v>
      </c>
    </row>
    <row r="30" spans="3:7" x14ac:dyDescent="0.25">
      <c r="C30" s="48" t="s">
        <v>510</v>
      </c>
      <c r="D30" s="81">
        <v>0</v>
      </c>
      <c r="E30" s="82"/>
      <c r="F30" s="82"/>
      <c r="G30" s="49">
        <f t="shared" si="2"/>
        <v>0</v>
      </c>
    </row>
    <row r="31" spans="3:7" s="41" customFormat="1" ht="15.75" customHeight="1" x14ac:dyDescent="0.25">
      <c r="C31" s="38" t="s">
        <v>511</v>
      </c>
      <c r="D31" s="83">
        <v>30000</v>
      </c>
      <c r="E31" s="10"/>
      <c r="F31" s="10"/>
      <c r="G31" s="47">
        <f t="shared" si="2"/>
        <v>30000</v>
      </c>
    </row>
    <row r="32" spans="3:7" s="41" customFormat="1" ht="31.5" x14ac:dyDescent="0.25">
      <c r="C32" s="38" t="s">
        <v>512</v>
      </c>
      <c r="D32" s="83">
        <v>0</v>
      </c>
      <c r="E32" s="83"/>
      <c r="F32" s="83"/>
      <c r="G32" s="47">
        <f t="shared" si="2"/>
        <v>0</v>
      </c>
    </row>
    <row r="33" spans="3:7" s="41" customFormat="1" x14ac:dyDescent="0.25">
      <c r="C33" s="39" t="s">
        <v>513</v>
      </c>
      <c r="D33" s="83">
        <v>83000</v>
      </c>
      <c r="E33" s="83"/>
      <c r="F33" s="83"/>
      <c r="G33" s="47">
        <f t="shared" si="2"/>
        <v>83000</v>
      </c>
    </row>
    <row r="34" spans="3:7" x14ac:dyDescent="0.25">
      <c r="C34" s="38" t="s">
        <v>514</v>
      </c>
      <c r="D34" s="83">
        <v>38000</v>
      </c>
      <c r="E34" s="83"/>
      <c r="F34" s="83"/>
      <c r="G34" s="47">
        <f t="shared" si="2"/>
        <v>38000</v>
      </c>
    </row>
    <row r="35" spans="3:7" x14ac:dyDescent="0.25">
      <c r="C35" s="38" t="s">
        <v>515</v>
      </c>
      <c r="D35" s="83"/>
      <c r="E35" s="83"/>
      <c r="F35" s="83"/>
      <c r="G35" s="47">
        <f t="shared" si="2"/>
        <v>0</v>
      </c>
    </row>
    <row r="36" spans="3:7" ht="31.5" x14ac:dyDescent="0.25">
      <c r="C36" s="38" t="s">
        <v>516</v>
      </c>
      <c r="D36" s="83">
        <v>19000</v>
      </c>
      <c r="E36" s="83"/>
      <c r="F36" s="83"/>
      <c r="G36" s="47">
        <f t="shared" si="2"/>
        <v>19000</v>
      </c>
    </row>
    <row r="37" spans="3:7" x14ac:dyDescent="0.25">
      <c r="C37" s="110" t="s">
        <v>14</v>
      </c>
      <c r="D37" s="111">
        <f>SUM(D30:D36)</f>
        <v>170000</v>
      </c>
      <c r="E37" s="111">
        <f>SUM(E30:E36)</f>
        <v>0</v>
      </c>
      <c r="F37" s="111">
        <f>SUM(F30:F36)</f>
        <v>0</v>
      </c>
      <c r="G37" s="112">
        <f t="shared" si="2"/>
        <v>170000</v>
      </c>
    </row>
    <row r="38" spans="3:7" x14ac:dyDescent="0.25">
      <c r="C38" s="113"/>
      <c r="D38" s="114"/>
      <c r="E38" s="114"/>
      <c r="F38" s="114"/>
      <c r="G38" s="115"/>
    </row>
    <row r="39" spans="3:7" s="41" customFormat="1" x14ac:dyDescent="0.25">
      <c r="C39" s="246" t="s">
        <v>521</v>
      </c>
      <c r="D39" s="247"/>
      <c r="E39" s="247"/>
      <c r="F39" s="247"/>
      <c r="G39" s="248"/>
    </row>
    <row r="40" spans="3:7" ht="20.25" customHeight="1" thickBot="1" x14ac:dyDescent="0.3">
      <c r="C40" s="50" t="s">
        <v>522</v>
      </c>
      <c r="D40" s="51" t="e">
        <f>#REF!</f>
        <v>#REF!</v>
      </c>
      <c r="E40" s="51" t="e">
        <f>#REF!</f>
        <v>#REF!</v>
      </c>
      <c r="F40" s="51" t="e">
        <f>#REF!</f>
        <v>#REF!</v>
      </c>
      <c r="G40" s="52" t="e">
        <f t="shared" ref="G40:G48" si="3">SUM(D40:F40)</f>
        <v>#REF!</v>
      </c>
    </row>
    <row r="41" spans="3:7" x14ac:dyDescent="0.25">
      <c r="C41" s="48" t="s">
        <v>510</v>
      </c>
      <c r="D41" s="81"/>
      <c r="E41" s="82"/>
      <c r="F41" s="82"/>
      <c r="G41" s="49">
        <f t="shared" si="3"/>
        <v>0</v>
      </c>
    </row>
    <row r="42" spans="3:7" ht="15.75" customHeight="1" x14ac:dyDescent="0.25">
      <c r="C42" s="38" t="s">
        <v>511</v>
      </c>
      <c r="D42" s="83"/>
      <c r="E42" s="10"/>
      <c r="F42" s="10"/>
      <c r="G42" s="47">
        <f t="shared" si="3"/>
        <v>0</v>
      </c>
    </row>
    <row r="43" spans="3:7" ht="32.25" customHeight="1" x14ac:dyDescent="0.25">
      <c r="C43" s="38" t="s">
        <v>512</v>
      </c>
      <c r="D43" s="83"/>
      <c r="E43" s="83"/>
      <c r="F43" s="83"/>
      <c r="G43" s="47">
        <f t="shared" si="3"/>
        <v>0</v>
      </c>
    </row>
    <row r="44" spans="3:7" s="41" customFormat="1" x14ac:dyDescent="0.25">
      <c r="C44" s="39" t="s">
        <v>513</v>
      </c>
      <c r="D44" s="83"/>
      <c r="E44" s="83"/>
      <c r="F44" s="83"/>
      <c r="G44" s="47">
        <f t="shared" si="3"/>
        <v>0</v>
      </c>
    </row>
    <row r="45" spans="3:7" x14ac:dyDescent="0.25">
      <c r="C45" s="38" t="s">
        <v>514</v>
      </c>
      <c r="D45" s="83"/>
      <c r="E45" s="83"/>
      <c r="F45" s="83"/>
      <c r="G45" s="47">
        <f t="shared" si="3"/>
        <v>0</v>
      </c>
    </row>
    <row r="46" spans="3:7" x14ac:dyDescent="0.25">
      <c r="C46" s="38" t="s">
        <v>515</v>
      </c>
      <c r="D46" s="83"/>
      <c r="E46" s="83"/>
      <c r="F46" s="83"/>
      <c r="G46" s="47">
        <f t="shared" si="3"/>
        <v>0</v>
      </c>
    </row>
    <row r="47" spans="3:7" ht="31.5" x14ac:dyDescent="0.25">
      <c r="C47" s="38" t="s">
        <v>516</v>
      </c>
      <c r="D47" s="83"/>
      <c r="E47" s="83"/>
      <c r="F47" s="83"/>
      <c r="G47" s="47">
        <f t="shared" si="3"/>
        <v>0</v>
      </c>
    </row>
    <row r="48" spans="3:7" ht="21" customHeight="1" x14ac:dyDescent="0.25">
      <c r="C48" s="42" t="s">
        <v>14</v>
      </c>
      <c r="D48" s="53">
        <f>SUM(D41:D47)</f>
        <v>0</v>
      </c>
      <c r="E48" s="53">
        <f>SUM(E41:E47)</f>
        <v>0</v>
      </c>
      <c r="F48" s="53">
        <f>SUM(F41:F47)</f>
        <v>0</v>
      </c>
      <c r="G48" s="47">
        <f t="shared" si="3"/>
        <v>0</v>
      </c>
    </row>
    <row r="49" spans="2:7" s="41" customFormat="1" ht="22.5" customHeight="1" x14ac:dyDescent="0.25">
      <c r="C49" s="57"/>
      <c r="D49" s="55"/>
      <c r="E49" s="55"/>
      <c r="F49" s="55"/>
      <c r="G49" s="56"/>
    </row>
    <row r="50" spans="2:7" x14ac:dyDescent="0.25">
      <c r="B50" s="243" t="s">
        <v>523</v>
      </c>
      <c r="C50" s="244"/>
      <c r="D50" s="244"/>
      <c r="E50" s="244"/>
      <c r="F50" s="244"/>
      <c r="G50" s="245"/>
    </row>
    <row r="51" spans="2:7" x14ac:dyDescent="0.25">
      <c r="C51" s="243" t="s">
        <v>392</v>
      </c>
      <c r="D51" s="244"/>
      <c r="E51" s="244"/>
      <c r="F51" s="244"/>
      <c r="G51" s="245"/>
    </row>
    <row r="52" spans="2:7" ht="24" customHeight="1" thickBot="1" x14ac:dyDescent="0.3">
      <c r="C52" s="50" t="s">
        <v>524</v>
      </c>
      <c r="D52" s="51" t="e">
        <f>#REF!</f>
        <v>#REF!</v>
      </c>
      <c r="E52" s="51" t="e">
        <f>#REF!</f>
        <v>#REF!</v>
      </c>
      <c r="F52" s="51" t="e">
        <f>#REF!</f>
        <v>#REF!</v>
      </c>
      <c r="G52" s="52" t="e">
        <f>SUM(D52:F52)</f>
        <v>#REF!</v>
      </c>
    </row>
    <row r="53" spans="2:7" ht="15.75" customHeight="1" x14ac:dyDescent="0.25">
      <c r="C53" s="48" t="s">
        <v>510</v>
      </c>
      <c r="D53" s="81"/>
      <c r="E53" s="82"/>
      <c r="F53" s="82"/>
      <c r="G53" s="49">
        <f t="shared" ref="G53:G60" si="4">SUM(D53:F53)</f>
        <v>0</v>
      </c>
    </row>
    <row r="54" spans="2:7" ht="15.75" customHeight="1" x14ac:dyDescent="0.25">
      <c r="C54" s="38" t="s">
        <v>511</v>
      </c>
      <c r="D54" s="83">
        <v>11000</v>
      </c>
      <c r="E54" s="10"/>
      <c r="F54" s="10"/>
      <c r="G54" s="47">
        <f t="shared" si="4"/>
        <v>11000</v>
      </c>
    </row>
    <row r="55" spans="2:7" ht="15.75" customHeight="1" x14ac:dyDescent="0.25">
      <c r="C55" s="38" t="s">
        <v>512</v>
      </c>
      <c r="D55" s="83">
        <v>12000</v>
      </c>
      <c r="E55" s="83"/>
      <c r="F55" s="83"/>
      <c r="G55" s="47">
        <f t="shared" si="4"/>
        <v>12000</v>
      </c>
    </row>
    <row r="56" spans="2:7" ht="18.75" customHeight="1" x14ac:dyDescent="0.25">
      <c r="C56" s="39" t="s">
        <v>513</v>
      </c>
      <c r="D56" s="83">
        <v>38000</v>
      </c>
      <c r="E56" s="83"/>
      <c r="F56" s="83"/>
      <c r="G56" s="47">
        <f t="shared" si="4"/>
        <v>38000</v>
      </c>
    </row>
    <row r="57" spans="2:7" x14ac:dyDescent="0.25">
      <c r="C57" s="38" t="s">
        <v>514</v>
      </c>
      <c r="D57" s="83">
        <v>20000</v>
      </c>
      <c r="E57" s="83"/>
      <c r="F57" s="83"/>
      <c r="G57" s="47">
        <f t="shared" si="4"/>
        <v>20000</v>
      </c>
    </row>
    <row r="58" spans="2:7" s="41" customFormat="1" ht="21.75" customHeight="1" x14ac:dyDescent="0.25">
      <c r="B58" s="40"/>
      <c r="C58" s="38" t="s">
        <v>515</v>
      </c>
      <c r="D58" s="83">
        <v>0</v>
      </c>
      <c r="E58" s="83"/>
      <c r="F58" s="83"/>
      <c r="G58" s="47">
        <f t="shared" si="4"/>
        <v>0</v>
      </c>
    </row>
    <row r="59" spans="2:7" s="41" customFormat="1" ht="31.5" x14ac:dyDescent="0.25">
      <c r="B59" s="40"/>
      <c r="C59" s="38" t="s">
        <v>516</v>
      </c>
      <c r="D59" s="83">
        <v>5000</v>
      </c>
      <c r="E59" s="83"/>
      <c r="F59" s="83"/>
      <c r="G59" s="47">
        <f t="shared" si="4"/>
        <v>5000</v>
      </c>
    </row>
    <row r="60" spans="2:7" x14ac:dyDescent="0.25">
      <c r="C60" s="42" t="s">
        <v>14</v>
      </c>
      <c r="D60" s="53">
        <f>SUM(D53:D59)</f>
        <v>86000</v>
      </c>
      <c r="E60" s="53">
        <f>SUM(E53:E59)</f>
        <v>0</v>
      </c>
      <c r="F60" s="53">
        <f>SUM(F53:F59)</f>
        <v>0</v>
      </c>
      <c r="G60" s="47">
        <f t="shared" si="4"/>
        <v>86000</v>
      </c>
    </row>
    <row r="61" spans="2:7" s="41" customFormat="1" x14ac:dyDescent="0.25">
      <c r="C61" s="54"/>
      <c r="D61" s="55"/>
      <c r="E61" s="55"/>
      <c r="F61" s="55"/>
      <c r="G61" s="56"/>
    </row>
    <row r="62" spans="2:7" x14ac:dyDescent="0.25">
      <c r="B62" s="41"/>
      <c r="C62" s="243" t="s">
        <v>396</v>
      </c>
      <c r="D62" s="244"/>
      <c r="E62" s="244"/>
      <c r="F62" s="244"/>
      <c r="G62" s="245"/>
    </row>
    <row r="63" spans="2:7" ht="21.75" customHeight="1" thickBot="1" x14ac:dyDescent="0.3">
      <c r="C63" s="50" t="s">
        <v>525</v>
      </c>
      <c r="D63" s="51" t="e">
        <f>#REF!</f>
        <v>#REF!</v>
      </c>
      <c r="E63" s="51" t="e">
        <f>#REF!</f>
        <v>#REF!</v>
      </c>
      <c r="F63" s="51" t="e">
        <f>#REF!</f>
        <v>#REF!</v>
      </c>
      <c r="G63" s="52" t="e">
        <f t="shared" ref="G63:G71" si="5">SUM(D63:F63)</f>
        <v>#REF!</v>
      </c>
    </row>
    <row r="64" spans="2:7" ht="15.75" customHeight="1" x14ac:dyDescent="0.25">
      <c r="C64" s="48" t="s">
        <v>510</v>
      </c>
      <c r="D64" s="81"/>
      <c r="E64" s="82"/>
      <c r="F64" s="82"/>
      <c r="G64" s="49">
        <f t="shared" si="5"/>
        <v>0</v>
      </c>
    </row>
    <row r="65" spans="2:7" ht="15.75" customHeight="1" x14ac:dyDescent="0.25">
      <c r="C65" s="38" t="s">
        <v>511</v>
      </c>
      <c r="D65" s="83">
        <v>10000</v>
      </c>
      <c r="E65" s="10"/>
      <c r="F65" s="10"/>
      <c r="G65" s="47">
        <f t="shared" si="5"/>
        <v>10000</v>
      </c>
    </row>
    <row r="66" spans="2:7" ht="15.75" customHeight="1" x14ac:dyDescent="0.25">
      <c r="C66" s="38" t="s">
        <v>512</v>
      </c>
      <c r="D66" s="83"/>
      <c r="E66" s="83"/>
      <c r="F66" s="83"/>
      <c r="G66" s="47">
        <f t="shared" si="5"/>
        <v>0</v>
      </c>
    </row>
    <row r="67" spans="2:7" x14ac:dyDescent="0.25">
      <c r="C67" s="39" t="s">
        <v>513</v>
      </c>
      <c r="D67" s="83">
        <v>30000</v>
      </c>
      <c r="E67" s="83"/>
      <c r="F67" s="83"/>
      <c r="G67" s="47">
        <f t="shared" si="5"/>
        <v>30000</v>
      </c>
    </row>
    <row r="68" spans="2:7" x14ac:dyDescent="0.25">
      <c r="C68" s="38" t="s">
        <v>514</v>
      </c>
      <c r="D68" s="83"/>
      <c r="E68" s="83"/>
      <c r="F68" s="83"/>
      <c r="G68" s="47">
        <f t="shared" si="5"/>
        <v>0</v>
      </c>
    </row>
    <row r="69" spans="2:7" x14ac:dyDescent="0.25">
      <c r="C69" s="38" t="s">
        <v>515</v>
      </c>
      <c r="D69" s="83"/>
      <c r="E69" s="83"/>
      <c r="F69" s="83"/>
      <c r="G69" s="47">
        <f t="shared" si="5"/>
        <v>0</v>
      </c>
    </row>
    <row r="70" spans="2:7" ht="31.5" x14ac:dyDescent="0.25">
      <c r="C70" s="38" t="s">
        <v>516</v>
      </c>
      <c r="D70" s="83">
        <v>25000</v>
      </c>
      <c r="E70" s="83"/>
      <c r="F70" s="83"/>
      <c r="G70" s="47">
        <f t="shared" si="5"/>
        <v>25000</v>
      </c>
    </row>
    <row r="71" spans="2:7" x14ac:dyDescent="0.25">
      <c r="C71" s="42" t="s">
        <v>14</v>
      </c>
      <c r="D71" s="53">
        <f>SUM(D64:D70)</f>
        <v>65000</v>
      </c>
      <c r="E71" s="53">
        <f>SUM(E64:E70)</f>
        <v>0</v>
      </c>
      <c r="F71" s="53">
        <f>SUM(F64:F70)</f>
        <v>0</v>
      </c>
      <c r="G71" s="47">
        <f t="shared" si="5"/>
        <v>65000</v>
      </c>
    </row>
    <row r="72" spans="2:7" s="41" customFormat="1" x14ac:dyDescent="0.25">
      <c r="C72" s="54"/>
      <c r="D72" s="55"/>
      <c r="E72" s="55"/>
      <c r="F72" s="55"/>
      <c r="G72" s="56"/>
    </row>
    <row r="73" spans="2:7" x14ac:dyDescent="0.25">
      <c r="C73" s="243" t="s">
        <v>399</v>
      </c>
      <c r="D73" s="244"/>
      <c r="E73" s="244"/>
      <c r="F73" s="244"/>
      <c r="G73" s="245"/>
    </row>
    <row r="74" spans="2:7" ht="21.75" customHeight="1" thickBot="1" x14ac:dyDescent="0.3">
      <c r="B74" s="41"/>
      <c r="C74" s="50" t="s">
        <v>526</v>
      </c>
      <c r="D74" s="51" t="e">
        <f>#REF!</f>
        <v>#REF!</v>
      </c>
      <c r="E74" s="51" t="e">
        <f>#REF!</f>
        <v>#REF!</v>
      </c>
      <c r="F74" s="51" t="e">
        <f>#REF!</f>
        <v>#REF!</v>
      </c>
      <c r="G74" s="52" t="e">
        <f t="shared" ref="G74:G82" si="6">SUM(D74:F74)</f>
        <v>#REF!</v>
      </c>
    </row>
    <row r="75" spans="2:7" ht="18" customHeight="1" x14ac:dyDescent="0.25">
      <c r="C75" s="48" t="s">
        <v>510</v>
      </c>
      <c r="D75" s="81"/>
      <c r="E75" s="82"/>
      <c r="F75" s="82"/>
      <c r="G75" s="49">
        <f t="shared" si="6"/>
        <v>0</v>
      </c>
    </row>
    <row r="76" spans="2:7" ht="15.75" customHeight="1" x14ac:dyDescent="0.25">
      <c r="C76" s="38" t="s">
        <v>511</v>
      </c>
      <c r="D76" s="83"/>
      <c r="E76" s="10"/>
      <c r="F76" s="10"/>
      <c r="G76" s="47">
        <f t="shared" si="6"/>
        <v>0</v>
      </c>
    </row>
    <row r="77" spans="2:7" s="41" customFormat="1" ht="15.75" customHeight="1" x14ac:dyDescent="0.25">
      <c r="B77" s="40"/>
      <c r="C77" s="38" t="s">
        <v>512</v>
      </c>
      <c r="D77" s="83"/>
      <c r="E77" s="83"/>
      <c r="F77" s="83"/>
      <c r="G77" s="47">
        <f t="shared" si="6"/>
        <v>0</v>
      </c>
    </row>
    <row r="78" spans="2:7" x14ac:dyDescent="0.25">
      <c r="B78" s="41"/>
      <c r="C78" s="39" t="s">
        <v>513</v>
      </c>
      <c r="D78" s="83"/>
      <c r="E78" s="83"/>
      <c r="F78" s="83"/>
      <c r="G78" s="47">
        <f t="shared" si="6"/>
        <v>0</v>
      </c>
    </row>
    <row r="79" spans="2:7" x14ac:dyDescent="0.25">
      <c r="B79" s="41"/>
      <c r="C79" s="38" t="s">
        <v>514</v>
      </c>
      <c r="D79" s="83"/>
      <c r="E79" s="83"/>
      <c r="F79" s="83"/>
      <c r="G79" s="47">
        <f t="shared" si="6"/>
        <v>0</v>
      </c>
    </row>
    <row r="80" spans="2:7" x14ac:dyDescent="0.25">
      <c r="B80" s="41"/>
      <c r="C80" s="38" t="s">
        <v>515</v>
      </c>
      <c r="D80" s="83"/>
      <c r="E80" s="83"/>
      <c r="F80" s="83"/>
      <c r="G80" s="47">
        <f t="shared" si="6"/>
        <v>0</v>
      </c>
    </row>
    <row r="81" spans="2:7" ht="31.5" x14ac:dyDescent="0.25">
      <c r="C81" s="38" t="s">
        <v>516</v>
      </c>
      <c r="D81" s="83"/>
      <c r="E81" s="83"/>
      <c r="F81" s="83"/>
      <c r="G81" s="47">
        <f t="shared" si="6"/>
        <v>0</v>
      </c>
    </row>
    <row r="82" spans="2:7" x14ac:dyDescent="0.25">
      <c r="C82" s="42" t="s">
        <v>14</v>
      </c>
      <c r="D82" s="53">
        <f>SUM(D75:D81)</f>
        <v>0</v>
      </c>
      <c r="E82" s="53">
        <f>SUM(E75:E81)</f>
        <v>0</v>
      </c>
      <c r="F82" s="53">
        <f>SUM(F75:F81)</f>
        <v>0</v>
      </c>
      <c r="G82" s="47">
        <f t="shared" si="6"/>
        <v>0</v>
      </c>
    </row>
    <row r="83" spans="2:7" s="41" customFormat="1" x14ac:dyDescent="0.25">
      <c r="C83" s="54"/>
      <c r="D83" s="55"/>
      <c r="E83" s="55"/>
      <c r="F83" s="55"/>
      <c r="G83" s="56"/>
    </row>
    <row r="84" spans="2:7" x14ac:dyDescent="0.25">
      <c r="C84" s="243" t="s">
        <v>408</v>
      </c>
      <c r="D84" s="244"/>
      <c r="E84" s="244"/>
      <c r="F84" s="244"/>
      <c r="G84" s="245"/>
    </row>
    <row r="85" spans="2:7" ht="21.75" customHeight="1" thickBot="1" x14ac:dyDescent="0.3">
      <c r="C85" s="50" t="s">
        <v>527</v>
      </c>
      <c r="D85" s="51" t="e">
        <f>#REF!</f>
        <v>#REF!</v>
      </c>
      <c r="E85" s="51" t="e">
        <f>#REF!</f>
        <v>#REF!</v>
      </c>
      <c r="F85" s="51" t="e">
        <f>#REF!</f>
        <v>#REF!</v>
      </c>
      <c r="G85" s="52" t="e">
        <f t="shared" ref="G85:G93" si="7">SUM(D85:F85)</f>
        <v>#REF!</v>
      </c>
    </row>
    <row r="86" spans="2:7" ht="15.75" customHeight="1" x14ac:dyDescent="0.25">
      <c r="C86" s="48" t="s">
        <v>510</v>
      </c>
      <c r="D86" s="81"/>
      <c r="E86" s="82"/>
      <c r="F86" s="82"/>
      <c r="G86" s="49">
        <f t="shared" si="7"/>
        <v>0</v>
      </c>
    </row>
    <row r="87" spans="2:7" ht="15.75" customHeight="1" x14ac:dyDescent="0.25">
      <c r="B87" s="41"/>
      <c r="C87" s="38" t="s">
        <v>511</v>
      </c>
      <c r="D87" s="83"/>
      <c r="E87" s="10"/>
      <c r="F87" s="10"/>
      <c r="G87" s="47">
        <f t="shared" si="7"/>
        <v>0</v>
      </c>
    </row>
    <row r="88" spans="2:7" ht="15.75" customHeight="1" x14ac:dyDescent="0.25">
      <c r="C88" s="38" t="s">
        <v>512</v>
      </c>
      <c r="D88" s="83"/>
      <c r="E88" s="83"/>
      <c r="F88" s="83"/>
      <c r="G88" s="47">
        <f t="shared" si="7"/>
        <v>0</v>
      </c>
    </row>
    <row r="89" spans="2:7" x14ac:dyDescent="0.25">
      <c r="C89" s="39" t="s">
        <v>513</v>
      </c>
      <c r="D89" s="83"/>
      <c r="E89" s="83"/>
      <c r="F89" s="83"/>
      <c r="G89" s="47">
        <f t="shared" si="7"/>
        <v>0</v>
      </c>
    </row>
    <row r="90" spans="2:7" x14ac:dyDescent="0.25">
      <c r="C90" s="38" t="s">
        <v>514</v>
      </c>
      <c r="D90" s="83"/>
      <c r="E90" s="83"/>
      <c r="F90" s="83"/>
      <c r="G90" s="47">
        <f t="shared" si="7"/>
        <v>0</v>
      </c>
    </row>
    <row r="91" spans="2:7" ht="25.5" customHeight="1" x14ac:dyDescent="0.25">
      <c r="C91" s="38" t="s">
        <v>515</v>
      </c>
      <c r="D91" s="83"/>
      <c r="E91" s="83"/>
      <c r="F91" s="83"/>
      <c r="G91" s="47">
        <f t="shared" si="7"/>
        <v>0</v>
      </c>
    </row>
    <row r="92" spans="2:7" ht="31.5" x14ac:dyDescent="0.25">
      <c r="B92" s="41"/>
      <c r="C92" s="38" t="s">
        <v>516</v>
      </c>
      <c r="D92" s="83"/>
      <c r="E92" s="83"/>
      <c r="F92" s="83"/>
      <c r="G92" s="47">
        <f t="shared" si="7"/>
        <v>0</v>
      </c>
    </row>
    <row r="93" spans="2:7" ht="15.75" customHeight="1" x14ac:dyDescent="0.25">
      <c r="C93" s="42" t="s">
        <v>14</v>
      </c>
      <c r="D93" s="53">
        <f>SUM(D86:D92)</f>
        <v>0</v>
      </c>
      <c r="E93" s="53">
        <f>SUM(E86:E92)</f>
        <v>0</v>
      </c>
      <c r="F93" s="53">
        <f>SUM(F86:F92)</f>
        <v>0</v>
      </c>
      <c r="G93" s="47">
        <f t="shared" si="7"/>
        <v>0</v>
      </c>
    </row>
    <row r="94" spans="2:7" ht="25.5" customHeight="1" x14ac:dyDescent="0.25">
      <c r="D94" s="40"/>
      <c r="E94" s="40"/>
      <c r="F94" s="40"/>
    </row>
    <row r="95" spans="2:7" x14ac:dyDescent="0.25">
      <c r="B95" s="243" t="s">
        <v>528</v>
      </c>
      <c r="C95" s="244"/>
      <c r="D95" s="244"/>
      <c r="E95" s="244"/>
      <c r="F95" s="244"/>
      <c r="G95" s="245"/>
    </row>
    <row r="96" spans="2:7" x14ac:dyDescent="0.25">
      <c r="C96" s="243" t="s">
        <v>418</v>
      </c>
      <c r="D96" s="244"/>
      <c r="E96" s="244"/>
      <c r="F96" s="244"/>
      <c r="G96" s="245"/>
    </row>
    <row r="97" spans="3:7" ht="22.5" customHeight="1" thickBot="1" x14ac:dyDescent="0.3">
      <c r="C97" s="50" t="s">
        <v>529</v>
      </c>
      <c r="D97" s="51" t="e">
        <f>#REF!</f>
        <v>#REF!</v>
      </c>
      <c r="E97" s="51" t="e">
        <f>#REF!</f>
        <v>#REF!</v>
      </c>
      <c r="F97" s="51" t="e">
        <f>#REF!</f>
        <v>#REF!</v>
      </c>
      <c r="G97" s="52" t="e">
        <f>SUM(D97:F97)</f>
        <v>#REF!</v>
      </c>
    </row>
    <row r="98" spans="3:7" x14ac:dyDescent="0.25">
      <c r="C98" s="48" t="s">
        <v>510</v>
      </c>
      <c r="D98" s="81"/>
      <c r="E98" s="82"/>
      <c r="F98" s="82"/>
      <c r="G98" s="49">
        <f t="shared" ref="G98:G105" si="8">SUM(D98:F98)</f>
        <v>0</v>
      </c>
    </row>
    <row r="99" spans="3:7" x14ac:dyDescent="0.25">
      <c r="C99" s="38" t="s">
        <v>511</v>
      </c>
      <c r="D99" s="83"/>
      <c r="E99" s="10"/>
      <c r="F99" s="10"/>
      <c r="G99" s="47">
        <f t="shared" si="8"/>
        <v>0</v>
      </c>
    </row>
    <row r="100" spans="3:7" ht="15.75" customHeight="1" x14ac:dyDescent="0.25">
      <c r="C100" s="38" t="s">
        <v>512</v>
      </c>
      <c r="D100" s="83"/>
      <c r="E100" s="83"/>
      <c r="F100" s="83"/>
      <c r="G100" s="47">
        <f t="shared" si="8"/>
        <v>0</v>
      </c>
    </row>
    <row r="101" spans="3:7" x14ac:dyDescent="0.25">
      <c r="C101" s="39" t="s">
        <v>513</v>
      </c>
      <c r="D101" s="83"/>
      <c r="E101" s="83"/>
      <c r="F101" s="83"/>
      <c r="G101" s="47">
        <f t="shared" si="8"/>
        <v>0</v>
      </c>
    </row>
    <row r="102" spans="3:7" x14ac:dyDescent="0.25">
      <c r="C102" s="38" t="s">
        <v>514</v>
      </c>
      <c r="D102" s="83"/>
      <c r="E102" s="83"/>
      <c r="F102" s="83"/>
      <c r="G102" s="47">
        <f t="shared" si="8"/>
        <v>0</v>
      </c>
    </row>
    <row r="103" spans="3:7" x14ac:dyDescent="0.25">
      <c r="C103" s="38" t="s">
        <v>515</v>
      </c>
      <c r="D103" s="83"/>
      <c r="E103" s="83"/>
      <c r="F103" s="83"/>
      <c r="G103" s="47">
        <f t="shared" si="8"/>
        <v>0</v>
      </c>
    </row>
    <row r="104" spans="3:7" ht="31.5" x14ac:dyDescent="0.25">
      <c r="C104" s="38" t="s">
        <v>516</v>
      </c>
      <c r="D104" s="83"/>
      <c r="E104" s="83"/>
      <c r="F104" s="83"/>
      <c r="G104" s="47">
        <f t="shared" si="8"/>
        <v>0</v>
      </c>
    </row>
    <row r="105" spans="3:7" x14ac:dyDescent="0.25">
      <c r="C105" s="42" t="s">
        <v>14</v>
      </c>
      <c r="D105" s="53">
        <f>SUM(D98:D104)</f>
        <v>0</v>
      </c>
      <c r="E105" s="53">
        <f>SUM(E98:E104)</f>
        <v>0</v>
      </c>
      <c r="F105" s="53">
        <f>SUM(F98:F104)</f>
        <v>0</v>
      </c>
      <c r="G105" s="47">
        <f t="shared" si="8"/>
        <v>0</v>
      </c>
    </row>
    <row r="106" spans="3:7" s="41" customFormat="1" x14ac:dyDescent="0.25">
      <c r="C106" s="54"/>
      <c r="D106" s="55"/>
      <c r="E106" s="55"/>
      <c r="F106" s="55"/>
      <c r="G106" s="56"/>
    </row>
    <row r="107" spans="3:7" ht="15.75" customHeight="1" x14ac:dyDescent="0.25">
      <c r="C107" s="243" t="s">
        <v>530</v>
      </c>
      <c r="D107" s="244"/>
      <c r="E107" s="244"/>
      <c r="F107" s="244"/>
      <c r="G107" s="245"/>
    </row>
    <row r="108" spans="3:7" ht="21.75" customHeight="1" thickBot="1" x14ac:dyDescent="0.3">
      <c r="C108" s="50" t="s">
        <v>531</v>
      </c>
      <c r="D108" s="51" t="e">
        <f>#REF!</f>
        <v>#REF!</v>
      </c>
      <c r="E108" s="51" t="e">
        <f>#REF!</f>
        <v>#REF!</v>
      </c>
      <c r="F108" s="51" t="e">
        <f>#REF!</f>
        <v>#REF!</v>
      </c>
      <c r="G108" s="52" t="e">
        <f t="shared" ref="G108:G116" si="9">SUM(D108:F108)</f>
        <v>#REF!</v>
      </c>
    </row>
    <row r="109" spans="3:7" x14ac:dyDescent="0.25">
      <c r="C109" s="48" t="s">
        <v>510</v>
      </c>
      <c r="D109" s="81"/>
      <c r="E109" s="82"/>
      <c r="F109" s="82"/>
      <c r="G109" s="49">
        <f t="shared" si="9"/>
        <v>0</v>
      </c>
    </row>
    <row r="110" spans="3:7" x14ac:dyDescent="0.25">
      <c r="C110" s="38" t="s">
        <v>511</v>
      </c>
      <c r="D110" s="83"/>
      <c r="E110" s="10"/>
      <c r="F110" s="10"/>
      <c r="G110" s="47">
        <f t="shared" si="9"/>
        <v>0</v>
      </c>
    </row>
    <row r="111" spans="3:7" ht="31.5" x14ac:dyDescent="0.25">
      <c r="C111" s="38" t="s">
        <v>512</v>
      </c>
      <c r="D111" s="83"/>
      <c r="E111" s="83"/>
      <c r="F111" s="83"/>
      <c r="G111" s="47">
        <f t="shared" si="9"/>
        <v>0</v>
      </c>
    </row>
    <row r="112" spans="3:7" x14ac:dyDescent="0.25">
      <c r="C112" s="39" t="s">
        <v>513</v>
      </c>
      <c r="D112" s="83"/>
      <c r="E112" s="83"/>
      <c r="F112" s="83"/>
      <c r="G112" s="47">
        <f t="shared" si="9"/>
        <v>0</v>
      </c>
    </row>
    <row r="113" spans="3:7" x14ac:dyDescent="0.25">
      <c r="C113" s="38" t="s">
        <v>514</v>
      </c>
      <c r="D113" s="83"/>
      <c r="E113" s="83"/>
      <c r="F113" s="83"/>
      <c r="G113" s="47">
        <f t="shared" si="9"/>
        <v>0</v>
      </c>
    </row>
    <row r="114" spans="3:7" x14ac:dyDescent="0.25">
      <c r="C114" s="38" t="s">
        <v>515</v>
      </c>
      <c r="D114" s="83"/>
      <c r="E114" s="83"/>
      <c r="F114" s="83"/>
      <c r="G114" s="47">
        <f t="shared" si="9"/>
        <v>0</v>
      </c>
    </row>
    <row r="115" spans="3:7" ht="31.5" x14ac:dyDescent="0.25">
      <c r="C115" s="38" t="s">
        <v>516</v>
      </c>
      <c r="D115" s="83"/>
      <c r="E115" s="83"/>
      <c r="F115" s="83"/>
      <c r="G115" s="47">
        <f t="shared" si="9"/>
        <v>0</v>
      </c>
    </row>
    <row r="116" spans="3:7" x14ac:dyDescent="0.25">
      <c r="C116" s="42" t="s">
        <v>14</v>
      </c>
      <c r="D116" s="53">
        <f>SUM(D109:D115)</f>
        <v>0</v>
      </c>
      <c r="E116" s="53">
        <f>SUM(E109:E115)</f>
        <v>0</v>
      </c>
      <c r="F116" s="53">
        <f>SUM(F109:F115)</f>
        <v>0</v>
      </c>
      <c r="G116" s="47">
        <f t="shared" si="9"/>
        <v>0</v>
      </c>
    </row>
    <row r="117" spans="3:7" s="41" customFormat="1" x14ac:dyDescent="0.25">
      <c r="C117" s="54"/>
      <c r="D117" s="55"/>
      <c r="E117" s="55"/>
      <c r="F117" s="55"/>
      <c r="G117" s="56"/>
    </row>
    <row r="118" spans="3:7" x14ac:dyDescent="0.25">
      <c r="C118" s="243" t="s">
        <v>436</v>
      </c>
      <c r="D118" s="244"/>
      <c r="E118" s="244"/>
      <c r="F118" s="244"/>
      <c r="G118" s="245"/>
    </row>
    <row r="119" spans="3:7" ht="21" customHeight="1" thickBot="1" x14ac:dyDescent="0.3">
      <c r="C119" s="50" t="s">
        <v>532</v>
      </c>
      <c r="D119" s="51" t="e">
        <f>#REF!</f>
        <v>#REF!</v>
      </c>
      <c r="E119" s="51" t="e">
        <f>#REF!</f>
        <v>#REF!</v>
      </c>
      <c r="F119" s="51" t="e">
        <f>#REF!</f>
        <v>#REF!</v>
      </c>
      <c r="G119" s="52" t="e">
        <f t="shared" ref="G119:G127" si="10">SUM(D119:F119)</f>
        <v>#REF!</v>
      </c>
    </row>
    <row r="120" spans="3:7" x14ac:dyDescent="0.25">
      <c r="C120" s="48" t="s">
        <v>510</v>
      </c>
      <c r="D120" s="81"/>
      <c r="E120" s="82"/>
      <c r="F120" s="82"/>
      <c r="G120" s="49">
        <f t="shared" si="10"/>
        <v>0</v>
      </c>
    </row>
    <row r="121" spans="3:7" x14ac:dyDescent="0.25">
      <c r="C121" s="38" t="s">
        <v>511</v>
      </c>
      <c r="D121" s="83"/>
      <c r="E121" s="10"/>
      <c r="F121" s="10"/>
      <c r="G121" s="47">
        <f t="shared" si="10"/>
        <v>0</v>
      </c>
    </row>
    <row r="122" spans="3:7" ht="31.5" x14ac:dyDescent="0.25">
      <c r="C122" s="38" t="s">
        <v>512</v>
      </c>
      <c r="D122" s="83"/>
      <c r="E122" s="83"/>
      <c r="F122" s="83"/>
      <c r="G122" s="47">
        <f t="shared" si="10"/>
        <v>0</v>
      </c>
    </row>
    <row r="123" spans="3:7" x14ac:dyDescent="0.25">
      <c r="C123" s="39" t="s">
        <v>513</v>
      </c>
      <c r="D123" s="83"/>
      <c r="E123" s="83"/>
      <c r="F123" s="83"/>
      <c r="G123" s="47">
        <f t="shared" si="10"/>
        <v>0</v>
      </c>
    </row>
    <row r="124" spans="3:7" x14ac:dyDescent="0.25">
      <c r="C124" s="38" t="s">
        <v>514</v>
      </c>
      <c r="D124" s="83"/>
      <c r="E124" s="83"/>
      <c r="F124" s="83"/>
      <c r="G124" s="47">
        <f t="shared" si="10"/>
        <v>0</v>
      </c>
    </row>
    <row r="125" spans="3:7" x14ac:dyDescent="0.25">
      <c r="C125" s="38" t="s">
        <v>515</v>
      </c>
      <c r="D125" s="83"/>
      <c r="E125" s="83"/>
      <c r="F125" s="83"/>
      <c r="G125" s="47">
        <f t="shared" si="10"/>
        <v>0</v>
      </c>
    </row>
    <row r="126" spans="3:7" ht="31.5" x14ac:dyDescent="0.25">
      <c r="C126" s="38" t="s">
        <v>516</v>
      </c>
      <c r="D126" s="83"/>
      <c r="E126" s="83"/>
      <c r="F126" s="83"/>
      <c r="G126" s="47">
        <f t="shared" si="10"/>
        <v>0</v>
      </c>
    </row>
    <row r="127" spans="3:7" x14ac:dyDescent="0.25">
      <c r="C127" s="42" t="s">
        <v>14</v>
      </c>
      <c r="D127" s="53">
        <f>SUM(D120:D126)</f>
        <v>0</v>
      </c>
      <c r="E127" s="53">
        <f>SUM(E120:E126)</f>
        <v>0</v>
      </c>
      <c r="F127" s="53">
        <f>SUM(F120:F126)</f>
        <v>0</v>
      </c>
      <c r="G127" s="47">
        <f t="shared" si="10"/>
        <v>0</v>
      </c>
    </row>
    <row r="128" spans="3:7" s="41" customFormat="1" x14ac:dyDescent="0.25">
      <c r="C128" s="54"/>
      <c r="D128" s="55"/>
      <c r="E128" s="55"/>
      <c r="F128" s="55"/>
      <c r="G128" s="56"/>
    </row>
    <row r="129" spans="2:7" x14ac:dyDescent="0.25">
      <c r="C129" s="243" t="s">
        <v>445</v>
      </c>
      <c r="D129" s="244"/>
      <c r="E129" s="244"/>
      <c r="F129" s="244"/>
      <c r="G129" s="245"/>
    </row>
    <row r="130" spans="2:7" ht="24" customHeight="1" thickBot="1" x14ac:dyDescent="0.3">
      <c r="C130" s="50" t="s">
        <v>533</v>
      </c>
      <c r="D130" s="51" t="e">
        <f>#REF!</f>
        <v>#REF!</v>
      </c>
      <c r="E130" s="51" t="e">
        <f>#REF!</f>
        <v>#REF!</v>
      </c>
      <c r="F130" s="51" t="e">
        <f>#REF!</f>
        <v>#REF!</v>
      </c>
      <c r="G130" s="52" t="e">
        <f t="shared" ref="G130:G138" si="11">SUM(D130:F130)</f>
        <v>#REF!</v>
      </c>
    </row>
    <row r="131" spans="2:7" ht="15.75" customHeight="1" x14ac:dyDescent="0.25">
      <c r="C131" s="48" t="s">
        <v>510</v>
      </c>
      <c r="D131" s="81"/>
      <c r="E131" s="82"/>
      <c r="F131" s="82"/>
      <c r="G131" s="49">
        <f t="shared" si="11"/>
        <v>0</v>
      </c>
    </row>
    <row r="132" spans="2:7" x14ac:dyDescent="0.25">
      <c r="C132" s="38" t="s">
        <v>511</v>
      </c>
      <c r="D132" s="83"/>
      <c r="E132" s="10"/>
      <c r="F132" s="10"/>
      <c r="G132" s="47">
        <f t="shared" si="11"/>
        <v>0</v>
      </c>
    </row>
    <row r="133" spans="2:7" ht="15.75" customHeight="1" x14ac:dyDescent="0.25">
      <c r="C133" s="38" t="s">
        <v>512</v>
      </c>
      <c r="D133" s="83"/>
      <c r="E133" s="83"/>
      <c r="F133" s="83"/>
      <c r="G133" s="47">
        <f t="shared" si="11"/>
        <v>0</v>
      </c>
    </row>
    <row r="134" spans="2:7" x14ac:dyDescent="0.25">
      <c r="C134" s="39" t="s">
        <v>513</v>
      </c>
      <c r="D134" s="83"/>
      <c r="E134" s="83"/>
      <c r="F134" s="83"/>
      <c r="G134" s="47">
        <f t="shared" si="11"/>
        <v>0</v>
      </c>
    </row>
    <row r="135" spans="2:7" x14ac:dyDescent="0.25">
      <c r="C135" s="38" t="s">
        <v>514</v>
      </c>
      <c r="D135" s="83"/>
      <c r="E135" s="83"/>
      <c r="F135" s="83"/>
      <c r="G135" s="47">
        <f t="shared" si="11"/>
        <v>0</v>
      </c>
    </row>
    <row r="136" spans="2:7" ht="15.75" customHeight="1" x14ac:dyDescent="0.25">
      <c r="C136" s="38" t="s">
        <v>515</v>
      </c>
      <c r="D136" s="83"/>
      <c r="E136" s="83"/>
      <c r="F136" s="83"/>
      <c r="G136" s="47">
        <f t="shared" si="11"/>
        <v>0</v>
      </c>
    </row>
    <row r="137" spans="2:7" ht="31.5" x14ac:dyDescent="0.25">
      <c r="C137" s="38" t="s">
        <v>516</v>
      </c>
      <c r="D137" s="83"/>
      <c r="E137" s="83"/>
      <c r="F137" s="83"/>
      <c r="G137" s="47">
        <f t="shared" si="11"/>
        <v>0</v>
      </c>
    </row>
    <row r="138" spans="2:7" x14ac:dyDescent="0.25">
      <c r="C138" s="42" t="s">
        <v>14</v>
      </c>
      <c r="D138" s="53">
        <f>SUM(D131:D137)</f>
        <v>0</v>
      </c>
      <c r="E138" s="53">
        <f>SUM(E131:E137)</f>
        <v>0</v>
      </c>
      <c r="F138" s="53">
        <f>SUM(F131:F137)</f>
        <v>0</v>
      </c>
      <c r="G138" s="47">
        <f t="shared" si="11"/>
        <v>0</v>
      </c>
    </row>
    <row r="140" spans="2:7" x14ac:dyDescent="0.25">
      <c r="B140" s="243" t="s">
        <v>534</v>
      </c>
      <c r="C140" s="244"/>
      <c r="D140" s="244"/>
      <c r="E140" s="244"/>
      <c r="F140" s="244"/>
      <c r="G140" s="245"/>
    </row>
    <row r="141" spans="2:7" x14ac:dyDescent="0.25">
      <c r="C141" s="243" t="s">
        <v>455</v>
      </c>
      <c r="D141" s="244"/>
      <c r="E141" s="244"/>
      <c r="F141" s="244"/>
      <c r="G141" s="245"/>
    </row>
    <row r="142" spans="2:7" ht="24" customHeight="1" thickBot="1" x14ac:dyDescent="0.3">
      <c r="C142" s="50" t="s">
        <v>535</v>
      </c>
      <c r="D142" s="51" t="e">
        <f>#REF!</f>
        <v>#REF!</v>
      </c>
      <c r="E142" s="51" t="e">
        <f>#REF!</f>
        <v>#REF!</v>
      </c>
      <c r="F142" s="51" t="e">
        <f>#REF!</f>
        <v>#REF!</v>
      </c>
      <c r="G142" s="52" t="e">
        <f>SUM(D142:F142)</f>
        <v>#REF!</v>
      </c>
    </row>
    <row r="143" spans="2:7" ht="24.75" customHeight="1" x14ac:dyDescent="0.25">
      <c r="C143" s="48" t="s">
        <v>510</v>
      </c>
      <c r="D143" s="81"/>
      <c r="E143" s="82"/>
      <c r="F143" s="82"/>
      <c r="G143" s="49">
        <f t="shared" ref="G143:G150" si="12">SUM(D143:F143)</f>
        <v>0</v>
      </c>
    </row>
    <row r="144" spans="2:7" ht="15.75" customHeight="1" x14ac:dyDescent="0.25">
      <c r="C144" s="38" t="s">
        <v>511</v>
      </c>
      <c r="D144" s="83"/>
      <c r="E144" s="10"/>
      <c r="F144" s="10"/>
      <c r="G144" s="47">
        <f t="shared" si="12"/>
        <v>0</v>
      </c>
    </row>
    <row r="145" spans="3:7" ht="15.75" customHeight="1" x14ac:dyDescent="0.25">
      <c r="C145" s="38" t="s">
        <v>512</v>
      </c>
      <c r="D145" s="83"/>
      <c r="E145" s="83"/>
      <c r="F145" s="83"/>
      <c r="G145" s="47">
        <f t="shared" si="12"/>
        <v>0</v>
      </c>
    </row>
    <row r="146" spans="3:7" ht="15.75" customHeight="1" x14ac:dyDescent="0.25">
      <c r="C146" s="39" t="s">
        <v>513</v>
      </c>
      <c r="D146" s="83"/>
      <c r="E146" s="83"/>
      <c r="F146" s="83"/>
      <c r="G146" s="47">
        <f t="shared" si="12"/>
        <v>0</v>
      </c>
    </row>
    <row r="147" spans="3:7" ht="15.75" customHeight="1" x14ac:dyDescent="0.25">
      <c r="C147" s="38" t="s">
        <v>514</v>
      </c>
      <c r="D147" s="83"/>
      <c r="E147" s="83"/>
      <c r="F147" s="83"/>
      <c r="G147" s="47">
        <f t="shared" si="12"/>
        <v>0</v>
      </c>
    </row>
    <row r="148" spans="3:7" ht="15.75" customHeight="1" x14ac:dyDescent="0.25">
      <c r="C148" s="38" t="s">
        <v>515</v>
      </c>
      <c r="D148" s="83"/>
      <c r="E148" s="83"/>
      <c r="F148" s="83"/>
      <c r="G148" s="47">
        <f t="shared" si="12"/>
        <v>0</v>
      </c>
    </row>
    <row r="149" spans="3:7" ht="15.75" customHeight="1" x14ac:dyDescent="0.25">
      <c r="C149" s="38" t="s">
        <v>516</v>
      </c>
      <c r="D149" s="83"/>
      <c r="E149" s="83"/>
      <c r="F149" s="83"/>
      <c r="G149" s="47">
        <f t="shared" si="12"/>
        <v>0</v>
      </c>
    </row>
    <row r="150" spans="3:7" ht="15.75" customHeight="1" x14ac:dyDescent="0.25">
      <c r="C150" s="42" t="s">
        <v>14</v>
      </c>
      <c r="D150" s="53">
        <f>SUM(D143:D149)</f>
        <v>0</v>
      </c>
      <c r="E150" s="53">
        <f>SUM(E143:E149)</f>
        <v>0</v>
      </c>
      <c r="F150" s="53">
        <f>SUM(F143:F149)</f>
        <v>0</v>
      </c>
      <c r="G150" s="47">
        <f t="shared" si="12"/>
        <v>0</v>
      </c>
    </row>
    <row r="151" spans="3:7" s="41" customFormat="1" ht="15.75" customHeight="1" x14ac:dyDescent="0.25">
      <c r="C151" s="54"/>
      <c r="D151" s="55"/>
      <c r="E151" s="55"/>
      <c r="F151" s="55"/>
      <c r="G151" s="56"/>
    </row>
    <row r="152" spans="3:7" ht="15.75" customHeight="1" x14ac:dyDescent="0.25">
      <c r="C152" s="243" t="s">
        <v>464</v>
      </c>
      <c r="D152" s="244"/>
      <c r="E152" s="244"/>
      <c r="F152" s="244"/>
      <c r="G152" s="245"/>
    </row>
    <row r="153" spans="3:7" ht="21" customHeight="1" thickBot="1" x14ac:dyDescent="0.3">
      <c r="C153" s="50" t="s">
        <v>536</v>
      </c>
      <c r="D153" s="51" t="e">
        <f>#REF!</f>
        <v>#REF!</v>
      </c>
      <c r="E153" s="51" t="e">
        <f>#REF!</f>
        <v>#REF!</v>
      </c>
      <c r="F153" s="51" t="e">
        <f>#REF!</f>
        <v>#REF!</v>
      </c>
      <c r="G153" s="52" t="e">
        <f t="shared" ref="G153:G161" si="13">SUM(D153:F153)</f>
        <v>#REF!</v>
      </c>
    </row>
    <row r="154" spans="3:7" ht="15.75" customHeight="1" x14ac:dyDescent="0.25">
      <c r="C154" s="48" t="s">
        <v>510</v>
      </c>
      <c r="D154" s="81"/>
      <c r="E154" s="82"/>
      <c r="F154" s="82"/>
      <c r="G154" s="49">
        <f t="shared" si="13"/>
        <v>0</v>
      </c>
    </row>
    <row r="155" spans="3:7" ht="15.75" customHeight="1" x14ac:dyDescent="0.25">
      <c r="C155" s="38" t="s">
        <v>511</v>
      </c>
      <c r="D155" s="83"/>
      <c r="E155" s="10"/>
      <c r="F155" s="10"/>
      <c r="G155" s="47">
        <f t="shared" si="13"/>
        <v>0</v>
      </c>
    </row>
    <row r="156" spans="3:7" ht="15.75" customHeight="1" x14ac:dyDescent="0.25">
      <c r="C156" s="38" t="s">
        <v>512</v>
      </c>
      <c r="D156" s="83"/>
      <c r="E156" s="83"/>
      <c r="F156" s="83"/>
      <c r="G156" s="47">
        <f t="shared" si="13"/>
        <v>0</v>
      </c>
    </row>
    <row r="157" spans="3:7" ht="15.75" customHeight="1" x14ac:dyDescent="0.25">
      <c r="C157" s="39" t="s">
        <v>513</v>
      </c>
      <c r="D157" s="83"/>
      <c r="E157" s="83"/>
      <c r="F157" s="83"/>
      <c r="G157" s="47">
        <f t="shared" si="13"/>
        <v>0</v>
      </c>
    </row>
    <row r="158" spans="3:7" ht="15.75" customHeight="1" x14ac:dyDescent="0.25">
      <c r="C158" s="38" t="s">
        <v>514</v>
      </c>
      <c r="D158" s="83"/>
      <c r="E158" s="83"/>
      <c r="F158" s="83"/>
      <c r="G158" s="47">
        <f t="shared" si="13"/>
        <v>0</v>
      </c>
    </row>
    <row r="159" spans="3:7" ht="15.75" customHeight="1" x14ac:dyDescent="0.25">
      <c r="C159" s="38" t="s">
        <v>515</v>
      </c>
      <c r="D159" s="83"/>
      <c r="E159" s="83"/>
      <c r="F159" s="83"/>
      <c r="G159" s="47">
        <f t="shared" si="13"/>
        <v>0</v>
      </c>
    </row>
    <row r="160" spans="3:7" ht="15.75" customHeight="1" x14ac:dyDescent="0.25">
      <c r="C160" s="38" t="s">
        <v>516</v>
      </c>
      <c r="D160" s="83"/>
      <c r="E160" s="83"/>
      <c r="F160" s="83"/>
      <c r="G160" s="47">
        <f t="shared" si="13"/>
        <v>0</v>
      </c>
    </row>
    <row r="161" spans="3:7" ht="15.75" customHeight="1" x14ac:dyDescent="0.25">
      <c r="C161" s="42" t="s">
        <v>14</v>
      </c>
      <c r="D161" s="53">
        <f>SUM(D154:D160)</f>
        <v>0</v>
      </c>
      <c r="E161" s="53">
        <f>SUM(E154:E160)</f>
        <v>0</v>
      </c>
      <c r="F161" s="53">
        <f>SUM(F154:F160)</f>
        <v>0</v>
      </c>
      <c r="G161" s="47">
        <f t="shared" si="13"/>
        <v>0</v>
      </c>
    </row>
    <row r="162" spans="3:7" s="41" customFormat="1" ht="15.75" customHeight="1" x14ac:dyDescent="0.25">
      <c r="C162" s="54"/>
      <c r="D162" s="55"/>
      <c r="E162" s="55"/>
      <c r="F162" s="55"/>
      <c r="G162" s="56"/>
    </row>
    <row r="163" spans="3:7" ht="15.75" customHeight="1" x14ac:dyDescent="0.25">
      <c r="C163" s="243" t="s">
        <v>473</v>
      </c>
      <c r="D163" s="244"/>
      <c r="E163" s="244"/>
      <c r="F163" s="244"/>
      <c r="G163" s="245"/>
    </row>
    <row r="164" spans="3:7" ht="19.5" customHeight="1" thickBot="1" x14ac:dyDescent="0.3">
      <c r="C164" s="50" t="s">
        <v>537</v>
      </c>
      <c r="D164" s="51" t="e">
        <f>#REF!</f>
        <v>#REF!</v>
      </c>
      <c r="E164" s="51" t="e">
        <f>#REF!</f>
        <v>#REF!</v>
      </c>
      <c r="F164" s="51" t="e">
        <f>#REF!</f>
        <v>#REF!</v>
      </c>
      <c r="G164" s="52" t="e">
        <f t="shared" ref="G164:G172" si="14">SUM(D164:F164)</f>
        <v>#REF!</v>
      </c>
    </row>
    <row r="165" spans="3:7" ht="15.75" customHeight="1" x14ac:dyDescent="0.25">
      <c r="C165" s="48" t="s">
        <v>510</v>
      </c>
      <c r="D165" s="81"/>
      <c r="E165" s="82"/>
      <c r="F165" s="82"/>
      <c r="G165" s="49">
        <f t="shared" si="14"/>
        <v>0</v>
      </c>
    </row>
    <row r="166" spans="3:7" ht="15.75" customHeight="1" x14ac:dyDescent="0.25">
      <c r="C166" s="38" t="s">
        <v>511</v>
      </c>
      <c r="D166" s="83"/>
      <c r="E166" s="10"/>
      <c r="F166" s="10"/>
      <c r="G166" s="47">
        <f t="shared" si="14"/>
        <v>0</v>
      </c>
    </row>
    <row r="167" spans="3:7" ht="15.75" customHeight="1" x14ac:dyDescent="0.25">
      <c r="C167" s="38" t="s">
        <v>512</v>
      </c>
      <c r="D167" s="83"/>
      <c r="E167" s="83"/>
      <c r="F167" s="83"/>
      <c r="G167" s="47">
        <f t="shared" si="14"/>
        <v>0</v>
      </c>
    </row>
    <row r="168" spans="3:7" ht="15.75" customHeight="1" x14ac:dyDescent="0.25">
      <c r="C168" s="39" t="s">
        <v>513</v>
      </c>
      <c r="D168" s="83"/>
      <c r="E168" s="83"/>
      <c r="F168" s="83"/>
      <c r="G168" s="47">
        <f t="shared" si="14"/>
        <v>0</v>
      </c>
    </row>
    <row r="169" spans="3:7" ht="15.75" customHeight="1" x14ac:dyDescent="0.25">
      <c r="C169" s="38" t="s">
        <v>514</v>
      </c>
      <c r="D169" s="83"/>
      <c r="E169" s="83"/>
      <c r="F169" s="83"/>
      <c r="G169" s="47">
        <f t="shared" si="14"/>
        <v>0</v>
      </c>
    </row>
    <row r="170" spans="3:7" ht="15.75" customHeight="1" x14ac:dyDescent="0.25">
      <c r="C170" s="38" t="s">
        <v>515</v>
      </c>
      <c r="D170" s="83"/>
      <c r="E170" s="83"/>
      <c r="F170" s="83"/>
      <c r="G170" s="47">
        <f t="shared" si="14"/>
        <v>0</v>
      </c>
    </row>
    <row r="171" spans="3:7" ht="15.75" customHeight="1" x14ac:dyDescent="0.25">
      <c r="C171" s="38" t="s">
        <v>516</v>
      </c>
      <c r="D171" s="83"/>
      <c r="E171" s="83"/>
      <c r="F171" s="83"/>
      <c r="G171" s="47">
        <f t="shared" si="14"/>
        <v>0</v>
      </c>
    </row>
    <row r="172" spans="3:7" ht="15.75" customHeight="1" x14ac:dyDescent="0.25">
      <c r="C172" s="42" t="s">
        <v>14</v>
      </c>
      <c r="D172" s="53">
        <f>SUM(D165:D171)</f>
        <v>0</v>
      </c>
      <c r="E172" s="53">
        <f>SUM(E165:E171)</f>
        <v>0</v>
      </c>
      <c r="F172" s="53">
        <f>SUM(F165:F171)</f>
        <v>0</v>
      </c>
      <c r="G172" s="47">
        <f t="shared" si="14"/>
        <v>0</v>
      </c>
    </row>
    <row r="173" spans="3:7" s="41" customFormat="1" ht="15.75" customHeight="1" x14ac:dyDescent="0.25">
      <c r="C173" s="54"/>
      <c r="D173" s="55"/>
      <c r="E173" s="55"/>
      <c r="F173" s="55"/>
      <c r="G173" s="56"/>
    </row>
    <row r="174" spans="3:7" ht="15.75" customHeight="1" x14ac:dyDescent="0.25">
      <c r="C174" s="243" t="s">
        <v>482</v>
      </c>
      <c r="D174" s="244"/>
      <c r="E174" s="244"/>
      <c r="F174" s="244"/>
      <c r="G174" s="245"/>
    </row>
    <row r="175" spans="3:7" ht="22.5" customHeight="1" thickBot="1" x14ac:dyDescent="0.3">
      <c r="C175" s="50" t="s">
        <v>538</v>
      </c>
      <c r="D175" s="51" t="e">
        <f>#REF!</f>
        <v>#REF!</v>
      </c>
      <c r="E175" s="51" t="e">
        <f>#REF!</f>
        <v>#REF!</v>
      </c>
      <c r="F175" s="51" t="e">
        <f>#REF!</f>
        <v>#REF!</v>
      </c>
      <c r="G175" s="52" t="e">
        <f t="shared" ref="G175:G183" si="15">SUM(D175:F175)</f>
        <v>#REF!</v>
      </c>
    </row>
    <row r="176" spans="3:7" ht="15.75" customHeight="1" x14ac:dyDescent="0.25">
      <c r="C176" s="48" t="s">
        <v>510</v>
      </c>
      <c r="D176" s="81"/>
      <c r="E176" s="82"/>
      <c r="F176" s="82"/>
      <c r="G176" s="49">
        <f t="shared" si="15"/>
        <v>0</v>
      </c>
    </row>
    <row r="177" spans="3:7" ht="15.75" customHeight="1" x14ac:dyDescent="0.25">
      <c r="C177" s="38" t="s">
        <v>511</v>
      </c>
      <c r="D177" s="83"/>
      <c r="E177" s="10"/>
      <c r="F177" s="10"/>
      <c r="G177" s="47">
        <f t="shared" si="15"/>
        <v>0</v>
      </c>
    </row>
    <row r="178" spans="3:7" ht="15.75" customHeight="1" x14ac:dyDescent="0.25">
      <c r="C178" s="38" t="s">
        <v>512</v>
      </c>
      <c r="D178" s="83"/>
      <c r="E178" s="83"/>
      <c r="F178" s="83"/>
      <c r="G178" s="47">
        <f t="shared" si="15"/>
        <v>0</v>
      </c>
    </row>
    <row r="179" spans="3:7" ht="15.75" customHeight="1" x14ac:dyDescent="0.25">
      <c r="C179" s="39" t="s">
        <v>513</v>
      </c>
      <c r="D179" s="83"/>
      <c r="E179" s="83"/>
      <c r="F179" s="83"/>
      <c r="G179" s="47">
        <f t="shared" si="15"/>
        <v>0</v>
      </c>
    </row>
    <row r="180" spans="3:7" ht="15.75" customHeight="1" x14ac:dyDescent="0.25">
      <c r="C180" s="38" t="s">
        <v>514</v>
      </c>
      <c r="D180" s="83"/>
      <c r="E180" s="83"/>
      <c r="F180" s="83"/>
      <c r="G180" s="47">
        <f t="shared" si="15"/>
        <v>0</v>
      </c>
    </row>
    <row r="181" spans="3:7" ht="15.75" customHeight="1" x14ac:dyDescent="0.25">
      <c r="C181" s="38" t="s">
        <v>515</v>
      </c>
      <c r="D181" s="83"/>
      <c r="E181" s="83"/>
      <c r="F181" s="83"/>
      <c r="G181" s="47">
        <f t="shared" si="15"/>
        <v>0</v>
      </c>
    </row>
    <row r="182" spans="3:7" ht="15.75" customHeight="1" x14ac:dyDescent="0.25">
      <c r="C182" s="38" t="s">
        <v>516</v>
      </c>
      <c r="D182" s="83"/>
      <c r="E182" s="83"/>
      <c r="F182" s="83"/>
      <c r="G182" s="47">
        <f t="shared" si="15"/>
        <v>0</v>
      </c>
    </row>
    <row r="183" spans="3:7" ht="15.75" customHeight="1" x14ac:dyDescent="0.25">
      <c r="C183" s="42" t="s">
        <v>14</v>
      </c>
      <c r="D183" s="53">
        <f>SUM(D176:D182)</f>
        <v>0</v>
      </c>
      <c r="E183" s="53">
        <f>SUM(E176:E182)</f>
        <v>0</v>
      </c>
      <c r="F183" s="53">
        <f>SUM(F176:F182)</f>
        <v>0</v>
      </c>
      <c r="G183" s="47">
        <f t="shared" si="15"/>
        <v>0</v>
      </c>
    </row>
    <row r="184" spans="3:7" ht="15.75" customHeight="1" x14ac:dyDescent="0.25"/>
    <row r="185" spans="3:7" ht="15.75" customHeight="1" x14ac:dyDescent="0.25">
      <c r="C185" s="243" t="s">
        <v>539</v>
      </c>
      <c r="D185" s="244"/>
      <c r="E185" s="244"/>
      <c r="F185" s="244"/>
      <c r="G185" s="245"/>
    </row>
    <row r="186" spans="3:7" ht="36" customHeight="1" thickBot="1" x14ac:dyDescent="0.3">
      <c r="C186" s="50" t="s">
        <v>540</v>
      </c>
      <c r="D186" s="51" t="e">
        <f>#REF!</f>
        <v>#REF!</v>
      </c>
      <c r="E186" s="51" t="e">
        <f>#REF!</f>
        <v>#REF!</v>
      </c>
      <c r="F186" s="51" t="e">
        <f>#REF!</f>
        <v>#REF!</v>
      </c>
      <c r="G186" s="52" t="e">
        <f t="shared" ref="G186:G194" si="16">SUM(D186:F186)</f>
        <v>#REF!</v>
      </c>
    </row>
    <row r="187" spans="3:7" ht="15.75" customHeight="1" x14ac:dyDescent="0.25">
      <c r="C187" s="48" t="s">
        <v>510</v>
      </c>
      <c r="D187" s="81">
        <v>47321.2</v>
      </c>
      <c r="E187" s="82"/>
      <c r="F187" s="82"/>
      <c r="G187" s="49">
        <f t="shared" si="16"/>
        <v>47321.2</v>
      </c>
    </row>
    <row r="188" spans="3:7" ht="15.75" customHeight="1" x14ac:dyDescent="0.25">
      <c r="C188" s="38" t="s">
        <v>511</v>
      </c>
      <c r="D188" s="83"/>
      <c r="E188" s="10"/>
      <c r="F188" s="10"/>
      <c r="G188" s="47">
        <f t="shared" si="16"/>
        <v>0</v>
      </c>
    </row>
    <row r="189" spans="3:7" ht="15.75" customHeight="1" x14ac:dyDescent="0.25">
      <c r="C189" s="38" t="s">
        <v>512</v>
      </c>
      <c r="D189" s="83">
        <v>49100</v>
      </c>
      <c r="E189" s="83"/>
      <c r="F189" s="83"/>
      <c r="G189" s="47">
        <f t="shared" si="16"/>
        <v>49100</v>
      </c>
    </row>
    <row r="190" spans="3:7" ht="15.75" customHeight="1" x14ac:dyDescent="0.25">
      <c r="C190" s="39" t="s">
        <v>513</v>
      </c>
      <c r="D190" s="83"/>
      <c r="E190" s="83"/>
      <c r="F190" s="83"/>
      <c r="G190" s="47">
        <f t="shared" si="16"/>
        <v>0</v>
      </c>
    </row>
    <row r="191" spans="3:7" ht="15.75" customHeight="1" x14ac:dyDescent="0.25">
      <c r="C191" s="38" t="s">
        <v>514</v>
      </c>
      <c r="D191" s="83">
        <v>55500</v>
      </c>
      <c r="E191" s="83"/>
      <c r="F191" s="83"/>
      <c r="G191" s="47">
        <f t="shared" si="16"/>
        <v>55500</v>
      </c>
    </row>
    <row r="192" spans="3:7" ht="15.75" customHeight="1" x14ac:dyDescent="0.25">
      <c r="C192" s="38" t="s">
        <v>515</v>
      </c>
      <c r="D192" s="83"/>
      <c r="E192" s="83"/>
      <c r="F192" s="83"/>
      <c r="G192" s="47">
        <f t="shared" si="16"/>
        <v>0</v>
      </c>
    </row>
    <row r="193" spans="3:13" ht="15.75" customHeight="1" x14ac:dyDescent="0.25">
      <c r="C193" s="38" t="s">
        <v>516</v>
      </c>
      <c r="D193" s="83">
        <v>112149</v>
      </c>
      <c r="E193" s="83"/>
      <c r="F193" s="83"/>
      <c r="G193" s="47">
        <f t="shared" si="16"/>
        <v>112149</v>
      </c>
    </row>
    <row r="194" spans="3:13" ht="15.75" customHeight="1" x14ac:dyDescent="0.25">
      <c r="C194" s="42" t="s">
        <v>14</v>
      </c>
      <c r="D194" s="53">
        <f>SUM(D187:D193)</f>
        <v>264070.2</v>
      </c>
      <c r="E194" s="53">
        <f>SUM(E187:E193)</f>
        <v>0</v>
      </c>
      <c r="F194" s="53">
        <f>SUM(F187:F193)</f>
        <v>0</v>
      </c>
      <c r="G194" s="47">
        <f t="shared" si="16"/>
        <v>264070.2</v>
      </c>
    </row>
    <row r="195" spans="3:13" ht="15.75" customHeight="1" thickBot="1" x14ac:dyDescent="0.3"/>
    <row r="196" spans="3:13" ht="19.5" customHeight="1" thickBot="1" x14ac:dyDescent="0.3">
      <c r="C196" s="249" t="s">
        <v>506</v>
      </c>
      <c r="D196" s="250"/>
      <c r="E196" s="250"/>
      <c r="F196" s="250"/>
      <c r="G196" s="251"/>
    </row>
    <row r="197" spans="3:13" ht="51.75" customHeight="1" x14ac:dyDescent="0.25">
      <c r="C197" s="60"/>
      <c r="D197" s="164" t="e">
        <f>#REF!</f>
        <v>#REF!</v>
      </c>
      <c r="E197" s="164" t="e">
        <f>#REF!</f>
        <v>#REF!</v>
      </c>
      <c r="F197" s="164" t="e">
        <f>#REF!</f>
        <v>#REF!</v>
      </c>
      <c r="G197" s="159" t="s">
        <v>506</v>
      </c>
    </row>
    <row r="198" spans="3:13" ht="19.5" customHeight="1" x14ac:dyDescent="0.25">
      <c r="C198" s="165" t="s">
        <v>510</v>
      </c>
      <c r="D198" s="100">
        <f t="shared" ref="D198:F204" si="17">SUM(D176,D165,D154,D143,D131,D120,D109,D98,D86,D75,D64,D53,D41,D30,D19,D8,D187)</f>
        <v>911724.27999999991</v>
      </c>
      <c r="E198" s="100">
        <f t="shared" si="17"/>
        <v>0</v>
      </c>
      <c r="F198" s="100">
        <f t="shared" si="17"/>
        <v>0</v>
      </c>
      <c r="G198" s="58">
        <f t="shared" ref="G198:G205" si="18">SUM(D198:F198)</f>
        <v>911724.27999999991</v>
      </c>
    </row>
    <row r="199" spans="3:13" ht="34.5" customHeight="1" x14ac:dyDescent="0.25">
      <c r="C199" s="116" t="s">
        <v>511</v>
      </c>
      <c r="D199" s="61">
        <f t="shared" si="17"/>
        <v>79000</v>
      </c>
      <c r="E199" s="61">
        <f t="shared" si="17"/>
        <v>0</v>
      </c>
      <c r="F199" s="61">
        <f t="shared" si="17"/>
        <v>0</v>
      </c>
      <c r="G199" s="59">
        <f t="shared" si="18"/>
        <v>79000</v>
      </c>
    </row>
    <row r="200" spans="3:13" ht="48" customHeight="1" x14ac:dyDescent="0.25">
      <c r="C200" s="116" t="s">
        <v>512</v>
      </c>
      <c r="D200" s="61">
        <f t="shared" si="17"/>
        <v>76100</v>
      </c>
      <c r="E200" s="61">
        <f t="shared" si="17"/>
        <v>0</v>
      </c>
      <c r="F200" s="61">
        <f t="shared" si="17"/>
        <v>0</v>
      </c>
      <c r="G200" s="59">
        <f t="shared" si="18"/>
        <v>76100</v>
      </c>
    </row>
    <row r="201" spans="3:13" ht="33" customHeight="1" x14ac:dyDescent="0.25">
      <c r="C201" s="117" t="s">
        <v>513</v>
      </c>
      <c r="D201" s="61">
        <f t="shared" si="17"/>
        <v>292000</v>
      </c>
      <c r="E201" s="61">
        <f t="shared" si="17"/>
        <v>0</v>
      </c>
      <c r="F201" s="61">
        <f t="shared" si="17"/>
        <v>0</v>
      </c>
      <c r="G201" s="59">
        <f t="shared" si="18"/>
        <v>292000</v>
      </c>
    </row>
    <row r="202" spans="3:13" ht="21" customHeight="1" x14ac:dyDescent="0.25">
      <c r="C202" s="116" t="s">
        <v>514</v>
      </c>
      <c r="D202" s="61">
        <f t="shared" si="17"/>
        <v>138500</v>
      </c>
      <c r="E202" s="61">
        <f t="shared" si="17"/>
        <v>0</v>
      </c>
      <c r="F202" s="61">
        <f t="shared" si="17"/>
        <v>0</v>
      </c>
      <c r="G202" s="59">
        <f t="shared" si="18"/>
        <v>138500</v>
      </c>
      <c r="H202" s="16"/>
      <c r="I202" s="16"/>
      <c r="J202" s="16"/>
      <c r="K202" s="16"/>
      <c r="L202" s="16"/>
      <c r="M202" s="15"/>
    </row>
    <row r="203" spans="3:13" ht="39.75" customHeight="1" x14ac:dyDescent="0.25">
      <c r="C203" s="116" t="s">
        <v>515</v>
      </c>
      <c r="D203" s="61">
        <f t="shared" si="17"/>
        <v>0</v>
      </c>
      <c r="E203" s="61">
        <f t="shared" si="17"/>
        <v>0</v>
      </c>
      <c r="F203" s="61">
        <f t="shared" si="17"/>
        <v>0</v>
      </c>
      <c r="G203" s="59">
        <f t="shared" si="18"/>
        <v>0</v>
      </c>
      <c r="H203" s="16"/>
      <c r="I203" s="16"/>
      <c r="J203" s="16"/>
      <c r="K203" s="16"/>
      <c r="L203" s="16"/>
      <c r="M203" s="15"/>
    </row>
    <row r="204" spans="3:13" ht="39.75" customHeight="1" x14ac:dyDescent="0.25">
      <c r="C204" s="116" t="s">
        <v>516</v>
      </c>
      <c r="D204" s="100">
        <f t="shared" si="17"/>
        <v>176149</v>
      </c>
      <c r="E204" s="100">
        <f t="shared" si="17"/>
        <v>0</v>
      </c>
      <c r="F204" s="100">
        <f t="shared" si="17"/>
        <v>0</v>
      </c>
      <c r="G204" s="59">
        <f t="shared" si="18"/>
        <v>176149</v>
      </c>
      <c r="H204" s="16"/>
      <c r="I204" s="16"/>
      <c r="J204" s="16"/>
      <c r="K204" s="16"/>
      <c r="L204" s="16"/>
      <c r="M204" s="15"/>
    </row>
    <row r="205" spans="3:13" ht="22.5" customHeight="1" x14ac:dyDescent="0.25">
      <c r="C205" s="93" t="s">
        <v>498</v>
      </c>
      <c r="D205" s="101">
        <f>SUM(D198:D204)</f>
        <v>1673473.2799999998</v>
      </c>
      <c r="E205" s="101">
        <f>SUM(E198:E204)</f>
        <v>0</v>
      </c>
      <c r="F205" s="101">
        <f>SUM(F198:F204)</f>
        <v>0</v>
      </c>
      <c r="G205" s="102">
        <f t="shared" si="18"/>
        <v>1673473.2799999998</v>
      </c>
      <c r="H205" s="16"/>
      <c r="I205" s="16"/>
      <c r="J205" s="16"/>
      <c r="K205" s="16"/>
      <c r="L205" s="16"/>
      <c r="M205" s="15"/>
    </row>
    <row r="206" spans="3:13" ht="26.25" customHeight="1" thickBot="1" x14ac:dyDescent="0.3">
      <c r="C206" s="93" t="s">
        <v>499</v>
      </c>
      <c r="D206" s="63">
        <f>D205*0.07</f>
        <v>117143.1296</v>
      </c>
      <c r="E206" s="63">
        <f t="shared" ref="E206:G206" si="19">E205*0.07</f>
        <v>0</v>
      </c>
      <c r="F206" s="63">
        <f t="shared" si="19"/>
        <v>0</v>
      </c>
      <c r="G206" s="105">
        <f t="shared" si="19"/>
        <v>117143.1296</v>
      </c>
      <c r="H206" s="23"/>
      <c r="I206" s="23"/>
      <c r="J206" s="23"/>
      <c r="K206" s="23"/>
      <c r="L206" s="43"/>
      <c r="M206" s="41"/>
    </row>
    <row r="207" spans="3:13" ht="23.25" customHeight="1" thickBot="1" x14ac:dyDescent="0.3">
      <c r="C207" s="103" t="s">
        <v>364</v>
      </c>
      <c r="D207" s="104">
        <f>SUM(D205:D206)</f>
        <v>1790616.4095999999</v>
      </c>
      <c r="E207" s="104">
        <f t="shared" ref="E207:G207" si="20">SUM(E205:E206)</f>
        <v>0</v>
      </c>
      <c r="F207" s="104">
        <f t="shared" si="20"/>
        <v>0</v>
      </c>
      <c r="G207" s="62">
        <f t="shared" si="20"/>
        <v>1790616.4095999999</v>
      </c>
      <c r="H207" s="23"/>
      <c r="I207" s="23"/>
      <c r="J207" s="23"/>
      <c r="K207" s="23"/>
      <c r="L207" s="43"/>
      <c r="M207" s="41"/>
    </row>
    <row r="208" spans="3:13" ht="15.75" customHeight="1" x14ac:dyDescent="0.25">
      <c r="L208" s="44"/>
    </row>
    <row r="209" spans="3:13" ht="15.75" customHeight="1" x14ac:dyDescent="0.25">
      <c r="H209" s="30"/>
      <c r="I209" s="30"/>
      <c r="L209" s="44"/>
    </row>
    <row r="210" spans="3:13" ht="15.75" customHeight="1" x14ac:dyDescent="0.25">
      <c r="H210" s="30"/>
      <c r="I210" s="30"/>
    </row>
    <row r="211" spans="3:13" ht="40.5" customHeight="1" x14ac:dyDescent="0.25">
      <c r="H211" s="30"/>
      <c r="I211" s="30"/>
      <c r="L211" s="45"/>
    </row>
    <row r="212" spans="3:13" ht="24.75" customHeight="1" x14ac:dyDescent="0.25">
      <c r="H212" s="30"/>
      <c r="I212" s="30"/>
      <c r="L212" s="45"/>
    </row>
    <row r="213" spans="3:13" ht="41.25" customHeight="1" x14ac:dyDescent="0.25">
      <c r="H213" s="7"/>
      <c r="I213" s="30"/>
      <c r="L213" s="45"/>
    </row>
    <row r="214" spans="3:13" ht="51.75" customHeight="1" x14ac:dyDescent="0.25">
      <c r="H214" s="7"/>
      <c r="I214" s="30"/>
      <c r="L214" s="45"/>
    </row>
    <row r="215" spans="3:13" ht="42" customHeight="1" x14ac:dyDescent="0.25">
      <c r="H215" s="30"/>
      <c r="I215" s="30"/>
      <c r="L215" s="45"/>
    </row>
    <row r="216" spans="3:13" s="41" customFormat="1" ht="42" customHeight="1" x14ac:dyDescent="0.25">
      <c r="C216" s="40"/>
      <c r="G216" s="40"/>
      <c r="H216" s="40"/>
      <c r="I216" s="30"/>
      <c r="J216" s="40"/>
      <c r="K216" s="40"/>
      <c r="L216" s="45"/>
      <c r="M216" s="40"/>
    </row>
    <row r="217" spans="3:13" s="41" customFormat="1" ht="42" customHeight="1" x14ac:dyDescent="0.25">
      <c r="C217" s="40"/>
      <c r="G217" s="40"/>
      <c r="H217" s="40"/>
      <c r="I217" s="30"/>
      <c r="J217" s="40"/>
      <c r="K217" s="40"/>
      <c r="L217" s="40"/>
      <c r="M217" s="40"/>
    </row>
    <row r="218" spans="3:13" s="41" customFormat="1" ht="63.75" customHeight="1" x14ac:dyDescent="0.25">
      <c r="C218" s="40"/>
      <c r="G218" s="40"/>
      <c r="H218" s="40"/>
      <c r="I218" s="44"/>
      <c r="J218" s="40"/>
      <c r="K218" s="40"/>
      <c r="L218" s="40"/>
      <c r="M218" s="40"/>
    </row>
    <row r="219" spans="3:13" s="41" customFormat="1" ht="42" customHeight="1" x14ac:dyDescent="0.25">
      <c r="C219" s="40"/>
      <c r="G219" s="40"/>
      <c r="H219" s="40"/>
      <c r="I219" s="40"/>
      <c r="J219" s="40"/>
      <c r="K219" s="40"/>
      <c r="L219" s="40"/>
      <c r="M219" s="44"/>
    </row>
    <row r="220" spans="3:13" ht="23.25" customHeight="1" x14ac:dyDescent="0.25"/>
    <row r="221" spans="3:13" ht="27.75" customHeight="1" x14ac:dyDescent="0.25"/>
    <row r="222" spans="3:13" ht="55.5" customHeight="1" x14ac:dyDescent="0.25"/>
    <row r="223" spans="3:13" ht="57.75" customHeight="1" x14ac:dyDescent="0.25"/>
    <row r="224" spans="3:13" ht="21.75" customHeight="1" x14ac:dyDescent="0.25"/>
    <row r="225" spans="14:14" ht="49.5" customHeight="1" x14ac:dyDescent="0.25"/>
    <row r="226" spans="14:14" ht="28.5" customHeight="1" x14ac:dyDescent="0.25"/>
    <row r="227" spans="14:14" ht="28.5" customHeight="1" x14ac:dyDescent="0.25"/>
    <row r="228" spans="14:14" ht="28.5" customHeight="1" x14ac:dyDescent="0.25"/>
    <row r="229" spans="14:14" ht="23.25" customHeight="1" x14ac:dyDescent="0.25">
      <c r="N229" s="44"/>
    </row>
    <row r="230" spans="14:14" ht="43.5" customHeight="1" x14ac:dyDescent="0.25">
      <c r="N230" s="44"/>
    </row>
    <row r="231" spans="14:14" ht="55.5" customHeight="1" x14ac:dyDescent="0.25"/>
    <row r="232" spans="14:14" ht="42.75" customHeight="1" x14ac:dyDescent="0.25">
      <c r="N232" s="44"/>
    </row>
    <row r="233" spans="14:14" ht="21.75" customHeight="1" x14ac:dyDescent="0.25">
      <c r="N233" s="44"/>
    </row>
    <row r="234" spans="14:14" ht="21.75" customHeight="1" x14ac:dyDescent="0.25">
      <c r="N234" s="44"/>
    </row>
    <row r="235" spans="14:14" ht="23.25" customHeight="1" x14ac:dyDescent="0.25"/>
    <row r="236" spans="14:14" ht="23.25" customHeight="1" x14ac:dyDescent="0.25"/>
    <row r="237" spans="14:14" ht="21.75" customHeight="1" x14ac:dyDescent="0.25"/>
    <row r="238" spans="14:14" ht="16.5" customHeight="1" x14ac:dyDescent="0.25"/>
    <row r="239" spans="14:14" ht="29.25" customHeight="1" x14ac:dyDescent="0.25"/>
    <row r="240" spans="14:14" ht="24.75" customHeight="1" x14ac:dyDescent="0.25"/>
    <row r="241" ht="33" customHeight="1" x14ac:dyDescent="0.25"/>
    <row r="243" ht="15" customHeight="1" x14ac:dyDescent="0.25"/>
    <row r="244" ht="25.5" customHeight="1" x14ac:dyDescent="0.25"/>
  </sheetData>
  <sheetProtection sheet="1" insertColumns="0" insertRows="0" deleteRows="0"/>
  <mergeCells count="24">
    <mergeCell ref="C196:G196"/>
    <mergeCell ref="C129:G129"/>
    <mergeCell ref="B140:G140"/>
    <mergeCell ref="C141:G141"/>
    <mergeCell ref="C62:G62"/>
    <mergeCell ref="C73:G73"/>
    <mergeCell ref="C185:G185"/>
    <mergeCell ref="C163:G163"/>
    <mergeCell ref="C174:G174"/>
    <mergeCell ref="C152:G152"/>
    <mergeCell ref="C51:G51"/>
    <mergeCell ref="C96:G96"/>
    <mergeCell ref="C107:G107"/>
    <mergeCell ref="C118:G118"/>
    <mergeCell ref="C84:G84"/>
    <mergeCell ref="B95:G95"/>
    <mergeCell ref="C1:F1"/>
    <mergeCell ref="C2:F2"/>
    <mergeCell ref="B5:G5"/>
    <mergeCell ref="C6:G6"/>
    <mergeCell ref="B50:G50"/>
    <mergeCell ref="C17:G17"/>
    <mergeCell ref="C28:G28"/>
    <mergeCell ref="C39:G39"/>
  </mergeCells>
  <conditionalFormatting sqref="G15">
    <cfRule type="cellIs" dxfId="22" priority="18" operator="notEqual">
      <formula>$G$7</formula>
    </cfRule>
  </conditionalFormatting>
  <conditionalFormatting sqref="G26">
    <cfRule type="cellIs" dxfId="21" priority="17" operator="notEqual">
      <formula>$G$18</formula>
    </cfRule>
  </conditionalFormatting>
  <conditionalFormatting sqref="G37">
    <cfRule type="cellIs" dxfId="20" priority="16" operator="notEqual">
      <formula>$G$29</formula>
    </cfRule>
  </conditionalFormatting>
  <conditionalFormatting sqref="G48">
    <cfRule type="cellIs" dxfId="19" priority="15" operator="notEqual">
      <formula>$G$40</formula>
    </cfRule>
  </conditionalFormatting>
  <conditionalFormatting sqref="G60">
    <cfRule type="cellIs" dxfId="18" priority="14" operator="notEqual">
      <formula>$G$52</formula>
    </cfRule>
  </conditionalFormatting>
  <conditionalFormatting sqref="G71">
    <cfRule type="cellIs" dxfId="17" priority="13" operator="notEqual">
      <formula>$G$63</formula>
    </cfRule>
  </conditionalFormatting>
  <conditionalFormatting sqref="G82">
    <cfRule type="cellIs" dxfId="16" priority="12" operator="notEqual">
      <formula>$G$74</formula>
    </cfRule>
  </conditionalFormatting>
  <conditionalFormatting sqref="G93">
    <cfRule type="cellIs" dxfId="15" priority="11" operator="notEqual">
      <formula>$G$85</formula>
    </cfRule>
  </conditionalFormatting>
  <conditionalFormatting sqref="G105">
    <cfRule type="cellIs" dxfId="14" priority="10" operator="notEqual">
      <formula>$G$97</formula>
    </cfRule>
  </conditionalFormatting>
  <conditionalFormatting sqref="G116">
    <cfRule type="cellIs" dxfId="13" priority="9" operator="notEqual">
      <formula>$G$108</formula>
    </cfRule>
  </conditionalFormatting>
  <conditionalFormatting sqref="G127">
    <cfRule type="cellIs" dxfId="12" priority="8" operator="notEqual">
      <formula>$G$119</formula>
    </cfRule>
  </conditionalFormatting>
  <conditionalFormatting sqref="G138">
    <cfRule type="cellIs" dxfId="11" priority="7" operator="notEqual">
      <formula>$G$130</formula>
    </cfRule>
  </conditionalFormatting>
  <conditionalFormatting sqref="G150">
    <cfRule type="cellIs" dxfId="10" priority="6" operator="notEqual">
      <formula>$G$142</formula>
    </cfRule>
  </conditionalFormatting>
  <conditionalFormatting sqref="G161">
    <cfRule type="cellIs" dxfId="9" priority="5" operator="notEqual">
      <formula>$G$153</formula>
    </cfRule>
  </conditionalFormatting>
  <conditionalFormatting sqref="G172">
    <cfRule type="cellIs" dxfId="8" priority="4" operator="notEqual">
      <formula>$G$153</formula>
    </cfRule>
  </conditionalFormatting>
  <conditionalFormatting sqref="G183">
    <cfRule type="cellIs" dxfId="7" priority="3" operator="notEqual">
      <formula>$G$175</formula>
    </cfRule>
  </conditionalFormatting>
  <conditionalFormatting sqref="G194">
    <cfRule type="cellIs" dxfId="6" priority="2" operator="notEqual">
      <formula>$G$186</formula>
    </cfRule>
  </conditionalFormatting>
  <conditionalFormatting sqref="G207">
    <cfRule type="cellIs" dxfId="5" priority="1" operator="notEqual">
      <formula>#REF!</formula>
    </cfRule>
  </conditionalFormatting>
  <dataValidations count="8">
    <dataValidation allowBlank="1" showInputMessage="1" showErrorMessage="1" prompt=" Includes all general operating costs for running an office. Examples include telecommunication, rents, finance charges and other costs which cannot be mapped to other expense categories." sqref="C182 C14 C25 C36 C47 C59 C70 C81 C92 C104 C115 C126 C137 C149 C160 C171 C193 C204" xr:uid="{53748C35-115E-4395-B10C-50CE2F13DC2F}"/>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C181 C13 C24 C35 C46 C58 C69 C80 C91 C103 C114 C125 C136 C148 C159 C170 C192 C203" xr:uid="{9DD30DAD-252C-43C8-B2D2-D70E24558917}"/>
    <dataValidation allowBlank="1" showInputMessage="1" showErrorMessage="1" prompt="Services contracted by an organization which follow the normal procurement processes." sqref="C179 C11 C22 C33 C44 C56 C67 C78 C89 C101 C112 C123 C134 C146 C157 C168 C190 C201" xr:uid="{D2D4883A-DF6E-4599-89E1-C25704DD6B71}"/>
    <dataValidation allowBlank="1" showInputMessage="1" showErrorMessage="1" prompt="Includes staff and non-staff travel paid for by the organization directly related to a project." sqref="C180 C12 C23 C34 C45 C57 C68 C79 C90 C102 C113 C124 C135 C147 C158 C169 C191 C202" xr:uid="{F27DF7D7-7F10-4851-B4D7-4F92CEE88467}"/>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C178 C10 C21 C32 C43 C55 C66 C77 C88 C100 C111 C122 C133 C145 C156 C167 C189 C200" xr:uid="{28FB34E1-B486-4509-82E8-BD76BC77C499}"/>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C177 C9 C20 C31 C42 C54 C65 C76 C87 C99 C110 C121 C132 C144 C155 C166 C188 C199" xr:uid="{F098AF50-6738-49DD-B927-47F3EEE74261}"/>
    <dataValidation allowBlank="1" showInputMessage="1" showErrorMessage="1" prompt="Includes all related staff and temporary staff costs including base salary, post adjustment and all staff entitlements." sqref="C176 C8 C19 C30 C41 C53 C64 C75 C86 C98 C109 C120 C131 C143 C154 C165 C187 C198" xr:uid="{340B5EBB-3C3E-458C-BC5F-57C720FFB61A}"/>
    <dataValidation allowBlank="1" showInputMessage="1" showErrorMessage="1" prompt="Output totals must match the original total from Table 1, and will show as red if not. " sqref="G15" xr:uid="{CB4E1972-F42E-40FE-9670-1760DDE11E59}"/>
  </dataValidations>
  <pageMargins left="0.7" right="0.7" top="0.75" bottom="0.75" header="0.3" footer="0.3"/>
  <pageSetup scale="74" orientation="landscape" r:id="rId1"/>
  <rowBreaks count="1" manualBreakCount="1">
    <brk id="6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97206-DF8F-4C09-A3F6-6A5B9323F72F}">
  <sheetPr>
    <tabColor theme="2" tint="-0.499984740745262"/>
  </sheetPr>
  <dimension ref="B1:B14"/>
  <sheetViews>
    <sheetView showGridLines="0" workbookViewId="0"/>
  </sheetViews>
  <sheetFormatPr defaultColWidth="8.7109375" defaultRowHeight="15" x14ac:dyDescent="0.25"/>
  <cols>
    <col min="2" max="2" width="73.28515625" customWidth="1"/>
  </cols>
  <sheetData>
    <row r="1" spans="2:2" ht="15.75" thickBot="1" x14ac:dyDescent="0.3"/>
    <row r="2" spans="2:2" ht="15.75" thickBot="1" x14ac:dyDescent="0.3">
      <c r="B2" s="121" t="s">
        <v>541</v>
      </c>
    </row>
    <row r="3" spans="2:2" ht="70.5" customHeight="1" x14ac:dyDescent="0.25">
      <c r="B3" s="122" t="s">
        <v>548</v>
      </c>
    </row>
    <row r="4" spans="2:2" ht="60" x14ac:dyDescent="0.25">
      <c r="B4" s="119" t="s">
        <v>542</v>
      </c>
    </row>
    <row r="5" spans="2:2" x14ac:dyDescent="0.25">
      <c r="B5" s="119"/>
    </row>
    <row r="6" spans="2:2" ht="75" x14ac:dyDescent="0.25">
      <c r="B6" s="118" t="s">
        <v>543</v>
      </c>
    </row>
    <row r="7" spans="2:2" x14ac:dyDescent="0.25">
      <c r="B7" s="119"/>
    </row>
    <row r="8" spans="2:2" ht="75" x14ac:dyDescent="0.25">
      <c r="B8" s="118" t="s">
        <v>549</v>
      </c>
    </row>
    <row r="9" spans="2:2" x14ac:dyDescent="0.25">
      <c r="B9" s="119"/>
    </row>
    <row r="10" spans="2:2" ht="30" x14ac:dyDescent="0.25">
      <c r="B10" s="119" t="s">
        <v>544</v>
      </c>
    </row>
    <row r="11" spans="2:2" x14ac:dyDescent="0.25">
      <c r="B11" s="119"/>
    </row>
    <row r="12" spans="2:2" ht="75" x14ac:dyDescent="0.25">
      <c r="B12" s="118" t="s">
        <v>550</v>
      </c>
    </row>
    <row r="13" spans="2:2" x14ac:dyDescent="0.25">
      <c r="B13" s="119"/>
    </row>
    <row r="14" spans="2:2" ht="60.75" thickBot="1" x14ac:dyDescent="0.3">
      <c r="B14" s="120" t="s">
        <v>545</v>
      </c>
    </row>
  </sheetData>
  <sheetProtection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AB4F5-934D-4955-B89C-92351ADA92DB}">
  <sheetPr>
    <tabColor theme="2" tint="-0.499984740745262"/>
  </sheetPr>
  <dimension ref="B1:D47"/>
  <sheetViews>
    <sheetView showGridLines="0" showZeros="0" zoomScale="80" zoomScaleNormal="80" zoomScaleSheetLayoutView="70" workbookViewId="0"/>
  </sheetViews>
  <sheetFormatPr defaultColWidth="8.7109375" defaultRowHeight="15" x14ac:dyDescent="0.25"/>
  <cols>
    <col min="2" max="2" width="61.7109375" customWidth="1"/>
    <col min="4" max="4" width="17.7109375" customWidth="1"/>
  </cols>
  <sheetData>
    <row r="1" spans="2:4" ht="15.75" thickBot="1" x14ac:dyDescent="0.3"/>
    <row r="2" spans="2:4" x14ac:dyDescent="0.25">
      <c r="B2" s="265" t="s">
        <v>365</v>
      </c>
      <c r="C2" s="266"/>
      <c r="D2" s="267"/>
    </row>
    <row r="3" spans="2:4" ht="15.75" thickBot="1" x14ac:dyDescent="0.3">
      <c r="B3" s="268"/>
      <c r="C3" s="269"/>
      <c r="D3" s="270"/>
    </row>
    <row r="4" spans="2:4" ht="15.75" thickBot="1" x14ac:dyDescent="0.3"/>
    <row r="5" spans="2:4" x14ac:dyDescent="0.25">
      <c r="B5" s="256" t="s">
        <v>15</v>
      </c>
      <c r="C5" s="257"/>
      <c r="D5" s="258"/>
    </row>
    <row r="6" spans="2:4" ht="15.75" thickBot="1" x14ac:dyDescent="0.3">
      <c r="B6" s="259"/>
      <c r="C6" s="260"/>
      <c r="D6" s="261"/>
    </row>
    <row r="7" spans="2:4" x14ac:dyDescent="0.25">
      <c r="B7" s="70" t="s">
        <v>16</v>
      </c>
      <c r="C7" s="254" t="e">
        <f>SUM(#REF!,#REF!,#REF!,#REF!)</f>
        <v>#REF!</v>
      </c>
      <c r="D7" s="255"/>
    </row>
    <row r="8" spans="2:4" x14ac:dyDescent="0.25">
      <c r="B8" s="70" t="s">
        <v>363</v>
      </c>
      <c r="C8" s="252" t="e">
        <f>SUM(D10:D14)</f>
        <v>#REF!</v>
      </c>
      <c r="D8" s="253"/>
    </row>
    <row r="9" spans="2:4" x14ac:dyDescent="0.25">
      <c r="B9" s="71" t="s">
        <v>357</v>
      </c>
      <c r="C9" s="72" t="s">
        <v>358</v>
      </c>
      <c r="D9" s="73" t="s">
        <v>359</v>
      </c>
    </row>
    <row r="10" spans="2:4" ht="35.1" customHeight="1" x14ac:dyDescent="0.25">
      <c r="B10" s="90"/>
      <c r="C10" s="75"/>
      <c r="D10" s="76" t="e">
        <f>$C$7*C10</f>
        <v>#REF!</v>
      </c>
    </row>
    <row r="11" spans="2:4" ht="35.1" customHeight="1" x14ac:dyDescent="0.25">
      <c r="B11" s="90"/>
      <c r="C11" s="75"/>
      <c r="D11" s="76" t="e">
        <f>C7*C11</f>
        <v>#REF!</v>
      </c>
    </row>
    <row r="12" spans="2:4" ht="35.1" customHeight="1" x14ac:dyDescent="0.25">
      <c r="B12" s="91"/>
      <c r="C12" s="75"/>
      <c r="D12" s="76" t="e">
        <f>C7*C12</f>
        <v>#REF!</v>
      </c>
    </row>
    <row r="13" spans="2:4" ht="35.1" customHeight="1" x14ac:dyDescent="0.25">
      <c r="B13" s="91"/>
      <c r="C13" s="75"/>
      <c r="D13" s="76" t="e">
        <f>C7*C13</f>
        <v>#REF!</v>
      </c>
    </row>
    <row r="14" spans="2:4" ht="35.1" customHeight="1" thickBot="1" x14ac:dyDescent="0.3">
      <c r="B14" s="92"/>
      <c r="C14" s="75"/>
      <c r="D14" s="80" t="e">
        <f>C7*C14</f>
        <v>#REF!</v>
      </c>
    </row>
    <row r="15" spans="2:4" ht="15.75" thickBot="1" x14ac:dyDescent="0.3"/>
    <row r="16" spans="2:4" x14ac:dyDescent="0.25">
      <c r="B16" s="256" t="s">
        <v>360</v>
      </c>
      <c r="C16" s="257"/>
      <c r="D16" s="258"/>
    </row>
    <row r="17" spans="2:4" ht="15.75" thickBot="1" x14ac:dyDescent="0.3">
      <c r="B17" s="262"/>
      <c r="C17" s="263"/>
      <c r="D17" s="264"/>
    </row>
    <row r="18" spans="2:4" x14ac:dyDescent="0.25">
      <c r="B18" s="70" t="s">
        <v>16</v>
      </c>
      <c r="C18" s="254" t="e">
        <f>SUM(#REF!,#REF!,#REF!,#REF!)</f>
        <v>#REF!</v>
      </c>
      <c r="D18" s="255"/>
    </row>
    <row r="19" spans="2:4" x14ac:dyDescent="0.25">
      <c r="B19" s="70" t="s">
        <v>363</v>
      </c>
      <c r="C19" s="252" t="e">
        <f>SUM(D21:D25)</f>
        <v>#REF!</v>
      </c>
      <c r="D19" s="253"/>
    </row>
    <row r="20" spans="2:4" x14ac:dyDescent="0.25">
      <c r="B20" s="71" t="s">
        <v>357</v>
      </c>
      <c r="C20" s="72" t="s">
        <v>358</v>
      </c>
      <c r="D20" s="73" t="s">
        <v>359</v>
      </c>
    </row>
    <row r="21" spans="2:4" ht="35.1" customHeight="1" x14ac:dyDescent="0.25">
      <c r="B21" s="74"/>
      <c r="C21" s="75"/>
      <c r="D21" s="76" t="e">
        <f>$C$18*C21</f>
        <v>#REF!</v>
      </c>
    </row>
    <row r="22" spans="2:4" ht="35.1" customHeight="1" x14ac:dyDescent="0.25">
      <c r="B22" s="77"/>
      <c r="C22" s="75"/>
      <c r="D22" s="76" t="e">
        <f>$C$18*C22</f>
        <v>#REF!</v>
      </c>
    </row>
    <row r="23" spans="2:4" ht="35.1" customHeight="1" x14ac:dyDescent="0.25">
      <c r="B23" s="78"/>
      <c r="C23" s="75"/>
      <c r="D23" s="76" t="e">
        <f>$C$18*C23</f>
        <v>#REF!</v>
      </c>
    </row>
    <row r="24" spans="2:4" ht="35.1" customHeight="1" x14ac:dyDescent="0.25">
      <c r="B24" s="78"/>
      <c r="C24" s="75"/>
      <c r="D24" s="76" t="e">
        <f>$C$18*C24</f>
        <v>#REF!</v>
      </c>
    </row>
    <row r="25" spans="2:4" ht="35.1" customHeight="1" thickBot="1" x14ac:dyDescent="0.3">
      <c r="B25" s="79"/>
      <c r="C25" s="75"/>
      <c r="D25" s="76" t="e">
        <f>$C$18*C25</f>
        <v>#REF!</v>
      </c>
    </row>
    <row r="26" spans="2:4" ht="15.75" thickBot="1" x14ac:dyDescent="0.3"/>
    <row r="27" spans="2:4" x14ac:dyDescent="0.25">
      <c r="B27" s="256" t="s">
        <v>361</v>
      </c>
      <c r="C27" s="257"/>
      <c r="D27" s="258"/>
    </row>
    <row r="28" spans="2:4" ht="15.75" thickBot="1" x14ac:dyDescent="0.3">
      <c r="B28" s="259"/>
      <c r="C28" s="260"/>
      <c r="D28" s="261"/>
    </row>
    <row r="29" spans="2:4" x14ac:dyDescent="0.25">
      <c r="B29" s="70" t="s">
        <v>16</v>
      </c>
      <c r="C29" s="254" t="e">
        <f>SUM(#REF!,#REF!,#REF!,#REF!)</f>
        <v>#REF!</v>
      </c>
      <c r="D29" s="255"/>
    </row>
    <row r="30" spans="2:4" x14ac:dyDescent="0.25">
      <c r="B30" s="70" t="s">
        <v>363</v>
      </c>
      <c r="C30" s="252" t="e">
        <f>SUM(D32:D36)</f>
        <v>#REF!</v>
      </c>
      <c r="D30" s="253"/>
    </row>
    <row r="31" spans="2:4" x14ac:dyDescent="0.25">
      <c r="B31" s="71" t="s">
        <v>357</v>
      </c>
      <c r="C31" s="72" t="s">
        <v>358</v>
      </c>
      <c r="D31" s="73" t="s">
        <v>359</v>
      </c>
    </row>
    <row r="32" spans="2:4" ht="35.1" customHeight="1" x14ac:dyDescent="0.25">
      <c r="B32" s="74"/>
      <c r="C32" s="75"/>
      <c r="D32" s="76" t="e">
        <f>$C$29*C32</f>
        <v>#REF!</v>
      </c>
    </row>
    <row r="33" spans="2:4" ht="35.1" customHeight="1" x14ac:dyDescent="0.25">
      <c r="B33" s="77"/>
      <c r="C33" s="75"/>
      <c r="D33" s="76" t="e">
        <f>$C$29*C33</f>
        <v>#REF!</v>
      </c>
    </row>
    <row r="34" spans="2:4" ht="35.1" customHeight="1" x14ac:dyDescent="0.25">
      <c r="B34" s="78"/>
      <c r="C34" s="75"/>
      <c r="D34" s="76" t="e">
        <f>$C$29*C34</f>
        <v>#REF!</v>
      </c>
    </row>
    <row r="35" spans="2:4" ht="35.1" customHeight="1" x14ac:dyDescent="0.25">
      <c r="B35" s="78"/>
      <c r="C35" s="75"/>
      <c r="D35" s="76" t="e">
        <f>$C$29*C35</f>
        <v>#REF!</v>
      </c>
    </row>
    <row r="36" spans="2:4" ht="35.1" customHeight="1" thickBot="1" x14ac:dyDescent="0.3">
      <c r="B36" s="79"/>
      <c r="C36" s="75"/>
      <c r="D36" s="76" t="e">
        <f>$C$29*C36</f>
        <v>#REF!</v>
      </c>
    </row>
    <row r="37" spans="2:4" ht="15.75" thickBot="1" x14ac:dyDescent="0.3"/>
    <row r="38" spans="2:4" x14ac:dyDescent="0.25">
      <c r="B38" s="256" t="s">
        <v>362</v>
      </c>
      <c r="C38" s="257"/>
      <c r="D38" s="258"/>
    </row>
    <row r="39" spans="2:4" ht="15.75" thickBot="1" x14ac:dyDescent="0.3">
      <c r="B39" s="259"/>
      <c r="C39" s="260"/>
      <c r="D39" s="261"/>
    </row>
    <row r="40" spans="2:4" x14ac:dyDescent="0.25">
      <c r="B40" s="70" t="s">
        <v>16</v>
      </c>
      <c r="C40" s="254" t="e">
        <f>SUM(#REF!,#REF!,#REF!,#REF!)</f>
        <v>#REF!</v>
      </c>
      <c r="D40" s="255"/>
    </row>
    <row r="41" spans="2:4" x14ac:dyDescent="0.25">
      <c r="B41" s="70" t="s">
        <v>363</v>
      </c>
      <c r="C41" s="252" t="e">
        <f>SUM(D43:D47)</f>
        <v>#REF!</v>
      </c>
      <c r="D41" s="253"/>
    </row>
    <row r="42" spans="2:4" x14ac:dyDescent="0.25">
      <c r="B42" s="71" t="s">
        <v>357</v>
      </c>
      <c r="C42" s="72" t="s">
        <v>358</v>
      </c>
      <c r="D42" s="73" t="s">
        <v>359</v>
      </c>
    </row>
    <row r="43" spans="2:4" ht="35.1" customHeight="1" x14ac:dyDescent="0.25">
      <c r="B43" s="74"/>
      <c r="C43" s="75"/>
      <c r="D43" s="76" t="e">
        <f>$C$40*C43</f>
        <v>#REF!</v>
      </c>
    </row>
    <row r="44" spans="2:4" ht="35.1" customHeight="1" x14ac:dyDescent="0.25">
      <c r="B44" s="77"/>
      <c r="C44" s="75"/>
      <c r="D44" s="76" t="e">
        <f>$C$40*C44</f>
        <v>#REF!</v>
      </c>
    </row>
    <row r="45" spans="2:4" ht="35.1" customHeight="1" x14ac:dyDescent="0.25">
      <c r="B45" s="78"/>
      <c r="C45" s="75"/>
      <c r="D45" s="76" t="e">
        <f>$C$40*C45</f>
        <v>#REF!</v>
      </c>
    </row>
    <row r="46" spans="2:4" ht="35.1" customHeight="1" x14ac:dyDescent="0.25">
      <c r="B46" s="78"/>
      <c r="C46" s="75"/>
      <c r="D46" s="76" t="e">
        <f>$C$40*C46</f>
        <v>#REF!</v>
      </c>
    </row>
    <row r="47" spans="2:4" ht="35.1" customHeight="1" thickBot="1" x14ac:dyDescent="0.3">
      <c r="B47" s="79"/>
      <c r="C47" s="75"/>
      <c r="D47" s="80" t="e">
        <f>$C$40*C47</f>
        <v>#REF!</v>
      </c>
    </row>
  </sheetData>
  <sheetProtection sheet="1" objects="1" scenarios="1"/>
  <mergeCells count="17">
    <mergeCell ref="B2:D3"/>
    <mergeCell ref="C7:D7"/>
    <mergeCell ref="B6:D6"/>
    <mergeCell ref="B5:D5"/>
    <mergeCell ref="C8:D8"/>
    <mergeCell ref="C19:D19"/>
    <mergeCell ref="C30:D30"/>
    <mergeCell ref="B16:D16"/>
    <mergeCell ref="B17:D17"/>
    <mergeCell ref="C18:D18"/>
    <mergeCell ref="B27:D27"/>
    <mergeCell ref="B28:D28"/>
    <mergeCell ref="C41:D41"/>
    <mergeCell ref="C29:D29"/>
    <mergeCell ref="B38:D38"/>
    <mergeCell ref="B39:D39"/>
    <mergeCell ref="C40:D40"/>
  </mergeCells>
  <conditionalFormatting sqref="C8:D8">
    <cfRule type="cellIs" dxfId="4" priority="4" operator="greaterThan">
      <formula>$C$7</formula>
    </cfRule>
  </conditionalFormatting>
  <conditionalFormatting sqref="C19:D19">
    <cfRule type="cellIs" dxfId="3" priority="3" operator="greaterThan">
      <formula>$C$18</formula>
    </cfRule>
  </conditionalFormatting>
  <conditionalFormatting sqref="C30:D30">
    <cfRule type="cellIs" dxfId="2" priority="2" operator="greaterThan">
      <formula>$C$29</formula>
    </cfRule>
  </conditionalFormatting>
  <conditionalFormatting sqref="C41:D41">
    <cfRule type="cellIs" dxfId="1" priority="1" operator="greaterThan">
      <formula>$C$40</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62FAA82D-1219-4AF1-90B6-46166E5347E9}">
          <x14:formula1>
            <xm:f>Sheet2!$A$1:$A$170</xm:f>
          </x14:formula1>
          <xm:sqref>B10:B14 B21:B25 B32:B36 B43:B47</xm:sqref>
        </x14:dataValidation>
        <x14:dataValidation type="list" allowBlank="1" showInputMessage="1" showErrorMessage="1" xr:uid="{0777CB22-5B10-42BE-9A12-0810C4C8B0D2}">
          <x14:formula1>
            <xm:f>Dropdowns!$A$1:$A$6</xm:f>
          </x14:formula1>
          <xm:sqref>C10:C14 C21:C25 C32:C36 C43:C47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77D0F-866A-4EFE-9FA3-9BBB9DEE4E64}">
  <sheetPr>
    <tabColor theme="2" tint="-0.499984740745262"/>
  </sheetPr>
  <dimension ref="B1:G23"/>
  <sheetViews>
    <sheetView showGridLines="0" topLeftCell="A8" zoomScale="80" zoomScaleNormal="80" workbookViewId="0">
      <selection activeCell="B19" sqref="B19:G23"/>
    </sheetView>
  </sheetViews>
  <sheetFormatPr defaultColWidth="8.7109375" defaultRowHeight="15" x14ac:dyDescent="0.25"/>
  <cols>
    <col min="1" max="1" width="12.42578125" customWidth="1"/>
    <col min="2" max="2" width="20.42578125" customWidth="1"/>
    <col min="3" max="5" width="25.42578125" customWidth="1"/>
    <col min="6" max="6" width="24.42578125" customWidth="1"/>
    <col min="7" max="7" width="18.42578125" customWidth="1"/>
    <col min="8" max="8" width="21.7109375" customWidth="1"/>
    <col min="9" max="10" width="15.7109375" bestFit="1" customWidth="1"/>
    <col min="11" max="11" width="11.28515625" bestFit="1" customWidth="1"/>
  </cols>
  <sheetData>
    <row r="1" spans="2:6" ht="15.75" thickBot="1" x14ac:dyDescent="0.3"/>
    <row r="2" spans="2:6" s="64" customFormat="1" ht="15.75" x14ac:dyDescent="0.25">
      <c r="B2" s="272" t="s">
        <v>12</v>
      </c>
      <c r="C2" s="273"/>
      <c r="D2" s="273"/>
      <c r="E2" s="273"/>
      <c r="F2" s="274"/>
    </row>
    <row r="3" spans="2:6" s="64" customFormat="1" ht="16.5" thickBot="1" x14ac:dyDescent="0.3">
      <c r="B3" s="275"/>
      <c r="C3" s="276"/>
      <c r="D3" s="276"/>
      <c r="E3" s="276"/>
      <c r="F3" s="277"/>
    </row>
    <row r="4" spans="2:6" s="64" customFormat="1" ht="16.5" thickBot="1" x14ac:dyDescent="0.3"/>
    <row r="5" spans="2:6" s="64" customFormat="1" ht="16.5" thickBot="1" x14ac:dyDescent="0.3">
      <c r="B5" s="249" t="s">
        <v>6</v>
      </c>
      <c r="C5" s="250"/>
      <c r="D5" s="250"/>
      <c r="E5" s="250"/>
      <c r="F5" s="271"/>
    </row>
    <row r="6" spans="2:6" s="64" customFormat="1" ht="52.5" customHeight="1" x14ac:dyDescent="0.25">
      <c r="B6" s="60"/>
      <c r="C6" s="46" t="e">
        <f>#REF!</f>
        <v>#REF!</v>
      </c>
      <c r="D6" s="46" t="e">
        <f>#REF!</f>
        <v>#REF!</v>
      </c>
      <c r="E6" s="46" t="e">
        <f>#REF!</f>
        <v>#REF!</v>
      </c>
      <c r="F6" s="18" t="s">
        <v>6</v>
      </c>
    </row>
    <row r="7" spans="2:6" s="64" customFormat="1" ht="31.5" x14ac:dyDescent="0.25">
      <c r="B7" s="12" t="s">
        <v>0</v>
      </c>
      <c r="C7" s="61">
        <f>'2) Tableau budgétaire 2'!D198</f>
        <v>911724.27999999991</v>
      </c>
      <c r="D7" s="61">
        <f>'2) Tableau budgétaire 2'!E198</f>
        <v>0</v>
      </c>
      <c r="E7" s="61">
        <f>'2) Tableau budgétaire 2'!F198</f>
        <v>0</v>
      </c>
      <c r="F7" s="58">
        <f t="shared" ref="F7:F14" si="0">SUM(C7:E7)</f>
        <v>911724.27999999991</v>
      </c>
    </row>
    <row r="8" spans="2:6" s="64" customFormat="1" ht="47.25" x14ac:dyDescent="0.25">
      <c r="B8" s="12" t="s">
        <v>1</v>
      </c>
      <c r="C8" s="61">
        <f>'2) Tableau budgétaire 2'!D199</f>
        <v>79000</v>
      </c>
      <c r="D8" s="61">
        <f>'2) Tableau budgétaire 2'!E199</f>
        <v>0</v>
      </c>
      <c r="E8" s="61">
        <f>'2) Tableau budgétaire 2'!F199</f>
        <v>0</v>
      </c>
      <c r="F8" s="59">
        <f t="shared" si="0"/>
        <v>79000</v>
      </c>
    </row>
    <row r="9" spans="2:6" s="64" customFormat="1" ht="78.75" x14ac:dyDescent="0.25">
      <c r="B9" s="12" t="s">
        <v>2</v>
      </c>
      <c r="C9" s="61">
        <f>'2) Tableau budgétaire 2'!D200</f>
        <v>76100</v>
      </c>
      <c r="D9" s="61">
        <f>'2) Tableau budgétaire 2'!E200</f>
        <v>0</v>
      </c>
      <c r="E9" s="61">
        <f>'2) Tableau budgétaire 2'!F200</f>
        <v>0</v>
      </c>
      <c r="F9" s="59">
        <f t="shared" si="0"/>
        <v>76100</v>
      </c>
    </row>
    <row r="10" spans="2:6" s="64" customFormat="1" ht="31.5" x14ac:dyDescent="0.25">
      <c r="B10" s="22" t="s">
        <v>3</v>
      </c>
      <c r="C10" s="61">
        <f>'2) Tableau budgétaire 2'!D201</f>
        <v>292000</v>
      </c>
      <c r="D10" s="61">
        <f>'2) Tableau budgétaire 2'!E201</f>
        <v>0</v>
      </c>
      <c r="E10" s="61">
        <f>'2) Tableau budgétaire 2'!F201</f>
        <v>0</v>
      </c>
      <c r="F10" s="59">
        <f t="shared" si="0"/>
        <v>292000</v>
      </c>
    </row>
    <row r="11" spans="2:6" s="64" customFormat="1" ht="15.75" x14ac:dyDescent="0.25">
      <c r="B11" s="12" t="s">
        <v>5</v>
      </c>
      <c r="C11" s="61">
        <f>'2) Tableau budgétaire 2'!D202</f>
        <v>138500</v>
      </c>
      <c r="D11" s="61">
        <f>'2) Tableau budgétaire 2'!E202</f>
        <v>0</v>
      </c>
      <c r="E11" s="61">
        <f>'2) Tableau budgétaire 2'!F202</f>
        <v>0</v>
      </c>
      <c r="F11" s="59">
        <f t="shared" si="0"/>
        <v>138500</v>
      </c>
    </row>
    <row r="12" spans="2:6" s="64" customFormat="1" ht="47.25" x14ac:dyDescent="0.25">
      <c r="B12" s="12" t="s">
        <v>4</v>
      </c>
      <c r="C12" s="61">
        <f>'2) Tableau budgétaire 2'!D203</f>
        <v>0</v>
      </c>
      <c r="D12" s="61">
        <f>'2) Tableau budgétaire 2'!E203</f>
        <v>0</v>
      </c>
      <c r="E12" s="61">
        <f>'2) Tableau budgétaire 2'!F203</f>
        <v>0</v>
      </c>
      <c r="F12" s="59">
        <f t="shared" si="0"/>
        <v>0</v>
      </c>
    </row>
    <row r="13" spans="2:6" s="64" customFormat="1" ht="48" thickBot="1" x14ac:dyDescent="0.3">
      <c r="B13" s="128" t="s">
        <v>13</v>
      </c>
      <c r="C13" s="129">
        <f>'2) Tableau budgétaire 2'!D204</f>
        <v>176149</v>
      </c>
      <c r="D13" s="129">
        <f>'2) Tableau budgétaire 2'!E204</f>
        <v>0</v>
      </c>
      <c r="E13" s="129">
        <f>'2) Tableau budgétaire 2'!F204</f>
        <v>0</v>
      </c>
      <c r="F13" s="130">
        <f t="shared" si="0"/>
        <v>176149</v>
      </c>
    </row>
    <row r="14" spans="2:6" s="64" customFormat="1" ht="30" customHeight="1" x14ac:dyDescent="0.25">
      <c r="B14" s="133" t="s">
        <v>552</v>
      </c>
      <c r="C14" s="134">
        <f>SUM(C7:C13)</f>
        <v>1673473.2799999998</v>
      </c>
      <c r="D14" s="134">
        <f>SUM(D7:D13)</f>
        <v>0</v>
      </c>
      <c r="E14" s="134">
        <f>SUM(E7:E13)</f>
        <v>0</v>
      </c>
      <c r="F14" s="135">
        <f t="shared" si="0"/>
        <v>1673473.2799999998</v>
      </c>
    </row>
    <row r="15" spans="2:6" s="64" customFormat="1" ht="22.5" customHeight="1" x14ac:dyDescent="0.25">
      <c r="B15" s="124" t="s">
        <v>551</v>
      </c>
      <c r="C15" s="125">
        <f>C14*0.07</f>
        <v>117143.1296</v>
      </c>
      <c r="D15" s="125">
        <f t="shared" ref="D15:F15" si="1">D14*0.07</f>
        <v>0</v>
      </c>
      <c r="E15" s="125">
        <f t="shared" si="1"/>
        <v>0</v>
      </c>
      <c r="F15" s="131">
        <f t="shared" si="1"/>
        <v>117143.1296</v>
      </c>
    </row>
    <row r="16" spans="2:6" s="64" customFormat="1" ht="30" customHeight="1" thickBot="1" x14ac:dyDescent="0.3">
      <c r="B16" s="126" t="s">
        <v>11</v>
      </c>
      <c r="C16" s="127">
        <f>C14+C15</f>
        <v>1790616.4095999999</v>
      </c>
      <c r="D16" s="127">
        <f t="shared" ref="D16:F16" si="2">D14+D15</f>
        <v>0</v>
      </c>
      <c r="E16" s="127">
        <f t="shared" si="2"/>
        <v>0</v>
      </c>
      <c r="F16" s="132">
        <f t="shared" si="2"/>
        <v>1790616.4095999999</v>
      </c>
    </row>
    <row r="17" spans="2:7" s="64" customFormat="1" ht="16.5" thickBot="1" x14ac:dyDescent="0.3"/>
    <row r="18" spans="2:7" s="64" customFormat="1" ht="15.75" x14ac:dyDescent="0.25">
      <c r="B18" s="233" t="s">
        <v>7</v>
      </c>
      <c r="C18" s="234"/>
      <c r="D18" s="234"/>
      <c r="E18" s="234"/>
      <c r="F18" s="236"/>
    </row>
    <row r="19" spans="2:7" ht="48" customHeight="1" x14ac:dyDescent="0.25">
      <c r="B19" s="20"/>
      <c r="C19" s="18" t="e">
        <f>#REF!</f>
        <v>#REF!</v>
      </c>
      <c r="D19" s="18" t="e">
        <f>#REF!</f>
        <v>#REF!</v>
      </c>
      <c r="E19" s="18" t="e">
        <f>#REF!</f>
        <v>#REF!</v>
      </c>
      <c r="F19" s="21" t="s">
        <v>364</v>
      </c>
      <c r="G19" s="152" t="s">
        <v>9</v>
      </c>
    </row>
    <row r="20" spans="2:7" ht="23.25" customHeight="1" x14ac:dyDescent="0.25">
      <c r="B20" s="19" t="s">
        <v>8</v>
      </c>
      <c r="C20" s="17" t="e">
        <f>#REF!</f>
        <v>#REF!</v>
      </c>
      <c r="D20" s="17" t="e">
        <f>#REF!</f>
        <v>#REF!</v>
      </c>
      <c r="E20" s="17" t="e">
        <f>#REF!</f>
        <v>#REF!</v>
      </c>
      <c r="F20" s="151" t="e">
        <f>#REF!</f>
        <v>#REF!</v>
      </c>
      <c r="G20" s="153" t="e">
        <f>#REF!</f>
        <v>#REF!</v>
      </c>
    </row>
    <row r="21" spans="2:7" ht="24.75" customHeight="1" x14ac:dyDescent="0.25">
      <c r="B21" s="19" t="s">
        <v>10</v>
      </c>
      <c r="C21" s="17" t="e">
        <f>#REF!</f>
        <v>#REF!</v>
      </c>
      <c r="D21" s="17" t="e">
        <f>#REF!</f>
        <v>#REF!</v>
      </c>
      <c r="E21" s="17" t="e">
        <f>#REF!</f>
        <v>#REF!</v>
      </c>
      <c r="F21" s="151" t="e">
        <f>#REF!</f>
        <v>#REF!</v>
      </c>
      <c r="G21" s="153" t="e">
        <f>#REF!</f>
        <v>#REF!</v>
      </c>
    </row>
    <row r="22" spans="2:7" ht="24.75" customHeight="1" thickBot="1" x14ac:dyDescent="0.3">
      <c r="B22" s="19" t="s">
        <v>559</v>
      </c>
      <c r="C22" s="17" t="e">
        <f>#REF!</f>
        <v>#REF!</v>
      </c>
      <c r="D22" s="17" t="e">
        <f>#REF!</f>
        <v>#REF!</v>
      </c>
      <c r="E22" s="17" t="e">
        <f>#REF!</f>
        <v>#REF!</v>
      </c>
      <c r="F22" s="151" t="e">
        <f>#REF!</f>
        <v>#REF!</v>
      </c>
      <c r="G22" s="154" t="e">
        <f>#REF!</f>
        <v>#REF!</v>
      </c>
    </row>
    <row r="23" spans="2:7" ht="16.5" thickBot="1" x14ac:dyDescent="0.3">
      <c r="B23" s="6" t="s">
        <v>364</v>
      </c>
      <c r="C23" s="155" t="e">
        <f>#REF!</f>
        <v>#REF!</v>
      </c>
      <c r="D23" s="155" t="e">
        <f>#REF!</f>
        <v>#REF!</v>
      </c>
      <c r="E23" s="155" t="e">
        <f>#REF!</f>
        <v>#REF!</v>
      </c>
      <c r="F23" s="155" t="e">
        <f>#REF!</f>
        <v>#REF!</v>
      </c>
    </row>
  </sheetData>
  <sheetProtection sheet="1" objects="1" scenarios="1" formatCells="0" formatColumns="0" formatRows="0"/>
  <mergeCells count="3">
    <mergeCell ref="B18:F18"/>
    <mergeCell ref="B5:F5"/>
    <mergeCell ref="B2:F3"/>
  </mergeCells>
  <conditionalFormatting sqref="F16">
    <cfRule type="cellIs" dxfId="0" priority="1" operator="notEqual">
      <formula>#REF!</formula>
    </cfRule>
  </conditionalFormatting>
  <dataValidations count="7">
    <dataValidation allowBlank="1" showInputMessage="1" showErrorMessage="1" prompt="Includes all related staff and temporary staff costs including base salary, post adjustment and all staff entitlements." sqref="B7" xr:uid="{685C32D9-A29E-4AB3-A589-E17EED1B2D7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B8" xr:uid="{E9DDC0AE-2185-45F7-BFCB-FDA525A480C6}"/>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B9" xr:uid="{77711502-57BE-4DB4-AF61-EF9806395508}"/>
    <dataValidation allowBlank="1" showInputMessage="1" showErrorMessage="1" prompt="Includes staff and non-staff travel paid for by the organization directly related to a project." sqref="B11" xr:uid="{7599ADEE-72AD-45B4-93A0-EDFAEB4D5077}"/>
    <dataValidation allowBlank="1" showInputMessage="1" showErrorMessage="1" prompt="Services contracted by an organization which follow the normal procurement processes." sqref="B10" xr:uid="{E0DB3F96-9659-4639-AF80-B798EAC818A8}"/>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B12" xr:uid="{2F0DD795-5EC8-483B-85A0-4555258DC886}"/>
    <dataValidation allowBlank="1" showInputMessage="1" showErrorMessage="1" prompt=" Includes all general operating costs for running an office. Examples include telecommunication, rents, finance charges and other costs which cannot be mapped to other expense categories." sqref="B13" xr:uid="{D281C19F-1EF8-4A9D-BA14-51718AA1EA2B}"/>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85465-8CD8-428B-8440-C6A70E3F1392}">
  <sheetPr>
    <tabColor theme="2" tint="-0.499984740745262"/>
  </sheetPr>
  <dimension ref="A1:A6"/>
  <sheetViews>
    <sheetView workbookViewId="0">
      <selection activeCell="A9" sqref="A9"/>
    </sheetView>
  </sheetViews>
  <sheetFormatPr defaultColWidth="8.7109375" defaultRowHeight="15" x14ac:dyDescent="0.25"/>
  <sheetData>
    <row r="1" spans="1:1" x14ac:dyDescent="0.25">
      <c r="A1" s="109">
        <v>0</v>
      </c>
    </row>
    <row r="2" spans="1:1" x14ac:dyDescent="0.25">
      <c r="A2" s="109">
        <v>0.2</v>
      </c>
    </row>
    <row r="3" spans="1:1" x14ac:dyDescent="0.25">
      <c r="A3" s="109">
        <v>0.4</v>
      </c>
    </row>
    <row r="4" spans="1:1" x14ac:dyDescent="0.25">
      <c r="A4" s="109">
        <v>0.6</v>
      </c>
    </row>
    <row r="5" spans="1:1" x14ac:dyDescent="0.25">
      <c r="A5" s="109">
        <v>0.8</v>
      </c>
    </row>
    <row r="6" spans="1:1" x14ac:dyDescent="0.25">
      <c r="A6" s="109">
        <v>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AD6C3-7045-4784-9A71-26257C808563}">
  <dimension ref="A1:B170"/>
  <sheetViews>
    <sheetView topLeftCell="A148" workbookViewId="0">
      <selection activeCell="D3" sqref="D3"/>
    </sheetView>
  </sheetViews>
  <sheetFormatPr defaultColWidth="8.7109375" defaultRowHeight="15" x14ac:dyDescent="0.25"/>
  <sheetData>
    <row r="1" spans="1:2" x14ac:dyDescent="0.25">
      <c r="A1" s="65" t="s">
        <v>17</v>
      </c>
      <c r="B1" s="66" t="s">
        <v>18</v>
      </c>
    </row>
    <row r="2" spans="1:2" x14ac:dyDescent="0.25">
      <c r="A2" s="67" t="s">
        <v>19</v>
      </c>
      <c r="B2" s="68" t="s">
        <v>20</v>
      </c>
    </row>
    <row r="3" spans="1:2" x14ac:dyDescent="0.25">
      <c r="A3" s="67" t="s">
        <v>21</v>
      </c>
      <c r="B3" s="68" t="s">
        <v>22</v>
      </c>
    </row>
    <row r="4" spans="1:2" x14ac:dyDescent="0.25">
      <c r="A4" s="67" t="s">
        <v>23</v>
      </c>
      <c r="B4" s="68" t="s">
        <v>24</v>
      </c>
    </row>
    <row r="5" spans="1:2" x14ac:dyDescent="0.25">
      <c r="A5" s="67" t="s">
        <v>25</v>
      </c>
      <c r="B5" s="68" t="s">
        <v>26</v>
      </c>
    </row>
    <row r="6" spans="1:2" x14ac:dyDescent="0.25">
      <c r="A6" s="67" t="s">
        <v>27</v>
      </c>
      <c r="B6" s="68" t="s">
        <v>28</v>
      </c>
    </row>
    <row r="7" spans="1:2" x14ac:dyDescent="0.25">
      <c r="A7" s="67" t="s">
        <v>29</v>
      </c>
      <c r="B7" s="68" t="s">
        <v>30</v>
      </c>
    </row>
    <row r="8" spans="1:2" x14ac:dyDescent="0.25">
      <c r="A8" s="67" t="s">
        <v>31</v>
      </c>
      <c r="B8" s="68" t="s">
        <v>32</v>
      </c>
    </row>
    <row r="9" spans="1:2" x14ac:dyDescent="0.25">
      <c r="A9" s="67" t="s">
        <v>33</v>
      </c>
      <c r="B9" s="68" t="s">
        <v>34</v>
      </c>
    </row>
    <row r="10" spans="1:2" x14ac:dyDescent="0.25">
      <c r="A10" s="67" t="s">
        <v>35</v>
      </c>
      <c r="B10" s="68" t="s">
        <v>36</v>
      </c>
    </row>
    <row r="11" spans="1:2" x14ac:dyDescent="0.25">
      <c r="A11" s="67" t="s">
        <v>37</v>
      </c>
      <c r="B11" s="68" t="s">
        <v>38</v>
      </c>
    </row>
    <row r="12" spans="1:2" x14ac:dyDescent="0.25">
      <c r="A12" s="67" t="s">
        <v>39</v>
      </c>
      <c r="B12" s="68" t="s">
        <v>40</v>
      </c>
    </row>
    <row r="13" spans="1:2" x14ac:dyDescent="0.25">
      <c r="A13" s="67" t="s">
        <v>41</v>
      </c>
      <c r="B13" s="68" t="s">
        <v>42</v>
      </c>
    </row>
    <row r="14" spans="1:2" x14ac:dyDescent="0.25">
      <c r="A14" s="67" t="s">
        <v>43</v>
      </c>
      <c r="B14" s="68" t="s">
        <v>44</v>
      </c>
    </row>
    <row r="15" spans="1:2" x14ac:dyDescent="0.25">
      <c r="A15" s="67" t="s">
        <v>45</v>
      </c>
      <c r="B15" s="68" t="s">
        <v>46</v>
      </c>
    </row>
    <row r="16" spans="1:2" x14ac:dyDescent="0.25">
      <c r="A16" s="67" t="s">
        <v>47</v>
      </c>
      <c r="B16" s="68" t="s">
        <v>48</v>
      </c>
    </row>
    <row r="17" spans="1:2" x14ac:dyDescent="0.25">
      <c r="A17" s="67" t="s">
        <v>49</v>
      </c>
      <c r="B17" s="68" t="s">
        <v>50</v>
      </c>
    </row>
    <row r="18" spans="1:2" x14ac:dyDescent="0.25">
      <c r="A18" s="67" t="s">
        <v>51</v>
      </c>
      <c r="B18" s="68" t="s">
        <v>52</v>
      </c>
    </row>
    <row r="19" spans="1:2" x14ac:dyDescent="0.25">
      <c r="A19" s="67" t="s">
        <v>53</v>
      </c>
      <c r="B19" s="68" t="s">
        <v>54</v>
      </c>
    </row>
    <row r="20" spans="1:2" x14ac:dyDescent="0.25">
      <c r="A20" s="67" t="s">
        <v>55</v>
      </c>
      <c r="B20" s="68" t="s">
        <v>56</v>
      </c>
    </row>
    <row r="21" spans="1:2" x14ac:dyDescent="0.25">
      <c r="A21" s="67" t="s">
        <v>57</v>
      </c>
      <c r="B21" s="68" t="s">
        <v>58</v>
      </c>
    </row>
    <row r="22" spans="1:2" x14ac:dyDescent="0.25">
      <c r="A22" s="67" t="s">
        <v>59</v>
      </c>
      <c r="B22" s="68" t="s">
        <v>60</v>
      </c>
    </row>
    <row r="23" spans="1:2" x14ac:dyDescent="0.25">
      <c r="A23" s="67" t="s">
        <v>61</v>
      </c>
      <c r="B23" s="68" t="s">
        <v>62</v>
      </c>
    </row>
    <row r="24" spans="1:2" x14ac:dyDescent="0.25">
      <c r="A24" s="67" t="s">
        <v>63</v>
      </c>
      <c r="B24" s="68" t="s">
        <v>64</v>
      </c>
    </row>
    <row r="25" spans="1:2" x14ac:dyDescent="0.25">
      <c r="A25" s="67" t="s">
        <v>65</v>
      </c>
      <c r="B25" s="68" t="s">
        <v>66</v>
      </c>
    </row>
    <row r="26" spans="1:2" x14ac:dyDescent="0.25">
      <c r="A26" s="67" t="s">
        <v>67</v>
      </c>
      <c r="B26" s="68" t="s">
        <v>68</v>
      </c>
    </row>
    <row r="27" spans="1:2" x14ac:dyDescent="0.25">
      <c r="A27" s="67" t="s">
        <v>69</v>
      </c>
      <c r="B27" s="68" t="s">
        <v>70</v>
      </c>
    </row>
    <row r="28" spans="1:2" x14ac:dyDescent="0.25">
      <c r="A28" s="67" t="s">
        <v>71</v>
      </c>
      <c r="B28" s="68" t="s">
        <v>72</v>
      </c>
    </row>
    <row r="29" spans="1:2" x14ac:dyDescent="0.25">
      <c r="A29" s="67" t="s">
        <v>73</v>
      </c>
      <c r="B29" s="68" t="s">
        <v>74</v>
      </c>
    </row>
    <row r="30" spans="1:2" x14ac:dyDescent="0.25">
      <c r="A30" s="67" t="s">
        <v>75</v>
      </c>
      <c r="B30" s="68" t="s">
        <v>76</v>
      </c>
    </row>
    <row r="31" spans="1:2" x14ac:dyDescent="0.25">
      <c r="A31" s="67" t="s">
        <v>77</v>
      </c>
      <c r="B31" s="68" t="s">
        <v>78</v>
      </c>
    </row>
    <row r="32" spans="1:2" x14ac:dyDescent="0.25">
      <c r="A32" s="67" t="s">
        <v>79</v>
      </c>
      <c r="B32" s="68" t="s">
        <v>80</v>
      </c>
    </row>
    <row r="33" spans="1:2" x14ac:dyDescent="0.25">
      <c r="A33" s="67" t="s">
        <v>81</v>
      </c>
      <c r="B33" s="68" t="s">
        <v>82</v>
      </c>
    </row>
    <row r="34" spans="1:2" x14ac:dyDescent="0.25">
      <c r="A34" s="67" t="s">
        <v>83</v>
      </c>
      <c r="B34" s="68" t="s">
        <v>84</v>
      </c>
    </row>
    <row r="35" spans="1:2" x14ac:dyDescent="0.25">
      <c r="A35" s="67" t="s">
        <v>85</v>
      </c>
      <c r="B35" s="68" t="s">
        <v>86</v>
      </c>
    </row>
    <row r="36" spans="1:2" x14ac:dyDescent="0.25">
      <c r="A36" s="67" t="s">
        <v>87</v>
      </c>
      <c r="B36" s="68" t="s">
        <v>88</v>
      </c>
    </row>
    <row r="37" spans="1:2" x14ac:dyDescent="0.25">
      <c r="A37" s="67" t="s">
        <v>89</v>
      </c>
      <c r="B37" s="68" t="s">
        <v>90</v>
      </c>
    </row>
    <row r="38" spans="1:2" x14ac:dyDescent="0.25">
      <c r="A38" s="67" t="s">
        <v>91</v>
      </c>
      <c r="B38" s="68" t="s">
        <v>92</v>
      </c>
    </row>
    <row r="39" spans="1:2" x14ac:dyDescent="0.25">
      <c r="A39" s="67" t="s">
        <v>93</v>
      </c>
      <c r="B39" s="68" t="s">
        <v>94</v>
      </c>
    </row>
    <row r="40" spans="1:2" x14ac:dyDescent="0.25">
      <c r="A40" s="67" t="s">
        <v>95</v>
      </c>
      <c r="B40" s="68" t="s">
        <v>96</v>
      </c>
    </row>
    <row r="41" spans="1:2" x14ac:dyDescent="0.25">
      <c r="A41" s="67" t="s">
        <v>97</v>
      </c>
      <c r="B41" s="68" t="s">
        <v>98</v>
      </c>
    </row>
    <row r="42" spans="1:2" x14ac:dyDescent="0.25">
      <c r="A42" s="67" t="s">
        <v>99</v>
      </c>
      <c r="B42" s="68" t="s">
        <v>100</v>
      </c>
    </row>
    <row r="43" spans="1:2" x14ac:dyDescent="0.25">
      <c r="A43" s="67" t="s">
        <v>101</v>
      </c>
      <c r="B43" s="68" t="s">
        <v>102</v>
      </c>
    </row>
    <row r="44" spans="1:2" x14ac:dyDescent="0.25">
      <c r="A44" s="67" t="s">
        <v>103</v>
      </c>
      <c r="B44" s="68" t="s">
        <v>104</v>
      </c>
    </row>
    <row r="45" spans="1:2" x14ac:dyDescent="0.25">
      <c r="A45" s="67" t="s">
        <v>105</v>
      </c>
      <c r="B45" s="68" t="s">
        <v>106</v>
      </c>
    </row>
    <row r="46" spans="1:2" x14ac:dyDescent="0.25">
      <c r="A46" s="67" t="s">
        <v>107</v>
      </c>
      <c r="B46" s="68" t="s">
        <v>108</v>
      </c>
    </row>
    <row r="47" spans="1:2" x14ac:dyDescent="0.25">
      <c r="A47" s="67" t="s">
        <v>109</v>
      </c>
      <c r="B47" s="68" t="s">
        <v>110</v>
      </c>
    </row>
    <row r="48" spans="1:2" x14ac:dyDescent="0.25">
      <c r="A48" s="67" t="s">
        <v>111</v>
      </c>
      <c r="B48" s="68" t="s">
        <v>112</v>
      </c>
    </row>
    <row r="49" spans="1:2" x14ac:dyDescent="0.25">
      <c r="A49" s="67" t="s">
        <v>113</v>
      </c>
      <c r="B49" s="68" t="s">
        <v>114</v>
      </c>
    </row>
    <row r="50" spans="1:2" x14ac:dyDescent="0.25">
      <c r="A50" s="67" t="s">
        <v>115</v>
      </c>
      <c r="B50" s="68" t="s">
        <v>116</v>
      </c>
    </row>
    <row r="51" spans="1:2" x14ac:dyDescent="0.25">
      <c r="A51" s="67" t="s">
        <v>117</v>
      </c>
      <c r="B51" s="68" t="s">
        <v>118</v>
      </c>
    </row>
    <row r="52" spans="1:2" x14ac:dyDescent="0.25">
      <c r="A52" s="67" t="s">
        <v>119</v>
      </c>
      <c r="B52" s="68" t="s">
        <v>120</v>
      </c>
    </row>
    <row r="53" spans="1:2" x14ac:dyDescent="0.25">
      <c r="A53" s="67" t="s">
        <v>121</v>
      </c>
      <c r="B53" s="68" t="s">
        <v>122</v>
      </c>
    </row>
    <row r="54" spans="1:2" x14ac:dyDescent="0.25">
      <c r="A54" s="67" t="s">
        <v>123</v>
      </c>
      <c r="B54" s="68" t="s">
        <v>124</v>
      </c>
    </row>
    <row r="55" spans="1:2" x14ac:dyDescent="0.25">
      <c r="A55" s="67" t="s">
        <v>125</v>
      </c>
      <c r="B55" s="68" t="s">
        <v>126</v>
      </c>
    </row>
    <row r="56" spans="1:2" x14ac:dyDescent="0.25">
      <c r="A56" s="67" t="s">
        <v>127</v>
      </c>
      <c r="B56" s="68" t="s">
        <v>128</v>
      </c>
    </row>
    <row r="57" spans="1:2" x14ac:dyDescent="0.25">
      <c r="A57" s="67" t="s">
        <v>129</v>
      </c>
      <c r="B57" s="68" t="s">
        <v>130</v>
      </c>
    </row>
    <row r="58" spans="1:2" x14ac:dyDescent="0.25">
      <c r="A58" s="67" t="s">
        <v>131</v>
      </c>
      <c r="B58" s="68" t="s">
        <v>132</v>
      </c>
    </row>
    <row r="59" spans="1:2" x14ac:dyDescent="0.25">
      <c r="A59" s="67" t="s">
        <v>133</v>
      </c>
      <c r="B59" s="68" t="s">
        <v>134</v>
      </c>
    </row>
    <row r="60" spans="1:2" x14ac:dyDescent="0.25">
      <c r="A60" s="67" t="s">
        <v>135</v>
      </c>
      <c r="B60" s="68" t="s">
        <v>136</v>
      </c>
    </row>
    <row r="61" spans="1:2" x14ac:dyDescent="0.25">
      <c r="A61" s="67" t="s">
        <v>137</v>
      </c>
      <c r="B61" s="68" t="s">
        <v>138</v>
      </c>
    </row>
    <row r="62" spans="1:2" x14ac:dyDescent="0.25">
      <c r="A62" s="67" t="s">
        <v>139</v>
      </c>
      <c r="B62" s="68" t="s">
        <v>140</v>
      </c>
    </row>
    <row r="63" spans="1:2" x14ac:dyDescent="0.25">
      <c r="A63" s="67" t="s">
        <v>141</v>
      </c>
      <c r="B63" s="68" t="s">
        <v>142</v>
      </c>
    </row>
    <row r="64" spans="1:2" x14ac:dyDescent="0.25">
      <c r="A64" s="67" t="s">
        <v>143</v>
      </c>
      <c r="B64" s="68" t="s">
        <v>144</v>
      </c>
    </row>
    <row r="65" spans="1:2" x14ac:dyDescent="0.25">
      <c r="A65" s="67" t="s">
        <v>145</v>
      </c>
      <c r="B65" s="68" t="s">
        <v>146</v>
      </c>
    </row>
    <row r="66" spans="1:2" x14ac:dyDescent="0.25">
      <c r="A66" s="67" t="s">
        <v>147</v>
      </c>
      <c r="B66" s="68" t="s">
        <v>148</v>
      </c>
    </row>
    <row r="67" spans="1:2" x14ac:dyDescent="0.25">
      <c r="A67" s="67" t="s">
        <v>149</v>
      </c>
      <c r="B67" s="68" t="s">
        <v>150</v>
      </c>
    </row>
    <row r="68" spans="1:2" x14ac:dyDescent="0.25">
      <c r="A68" s="67" t="s">
        <v>151</v>
      </c>
      <c r="B68" s="68" t="s">
        <v>152</v>
      </c>
    </row>
    <row r="69" spans="1:2" x14ac:dyDescent="0.25">
      <c r="A69" s="67" t="s">
        <v>153</v>
      </c>
      <c r="B69" s="68" t="s">
        <v>154</v>
      </c>
    </row>
    <row r="70" spans="1:2" x14ac:dyDescent="0.25">
      <c r="A70" s="67" t="s">
        <v>155</v>
      </c>
      <c r="B70" s="68" t="s">
        <v>156</v>
      </c>
    </row>
    <row r="71" spans="1:2" x14ac:dyDescent="0.25">
      <c r="A71" s="67" t="s">
        <v>157</v>
      </c>
      <c r="B71" s="68" t="s">
        <v>158</v>
      </c>
    </row>
    <row r="72" spans="1:2" x14ac:dyDescent="0.25">
      <c r="A72" s="67" t="s">
        <v>159</v>
      </c>
      <c r="B72" s="68" t="s">
        <v>160</v>
      </c>
    </row>
    <row r="73" spans="1:2" x14ac:dyDescent="0.25">
      <c r="A73" s="67" t="s">
        <v>161</v>
      </c>
      <c r="B73" s="68" t="s">
        <v>162</v>
      </c>
    </row>
    <row r="74" spans="1:2" x14ac:dyDescent="0.25">
      <c r="A74" s="67" t="s">
        <v>163</v>
      </c>
      <c r="B74" s="68" t="s">
        <v>164</v>
      </c>
    </row>
    <row r="75" spans="1:2" x14ac:dyDescent="0.25">
      <c r="A75" s="67" t="s">
        <v>165</v>
      </c>
      <c r="B75" s="69" t="s">
        <v>166</v>
      </c>
    </row>
    <row r="76" spans="1:2" x14ac:dyDescent="0.25">
      <c r="A76" s="67" t="s">
        <v>167</v>
      </c>
      <c r="B76" s="69" t="s">
        <v>168</v>
      </c>
    </row>
    <row r="77" spans="1:2" x14ac:dyDescent="0.25">
      <c r="A77" s="67" t="s">
        <v>169</v>
      </c>
      <c r="B77" s="69" t="s">
        <v>170</v>
      </c>
    </row>
    <row r="78" spans="1:2" x14ac:dyDescent="0.25">
      <c r="A78" s="67" t="s">
        <v>171</v>
      </c>
      <c r="B78" s="69" t="s">
        <v>172</v>
      </c>
    </row>
    <row r="79" spans="1:2" x14ac:dyDescent="0.25">
      <c r="A79" s="67" t="s">
        <v>173</v>
      </c>
      <c r="B79" s="69" t="s">
        <v>174</v>
      </c>
    </row>
    <row r="80" spans="1:2" x14ac:dyDescent="0.25">
      <c r="A80" s="67" t="s">
        <v>175</v>
      </c>
      <c r="B80" s="69" t="s">
        <v>176</v>
      </c>
    </row>
    <row r="81" spans="1:2" x14ac:dyDescent="0.25">
      <c r="A81" s="67" t="s">
        <v>177</v>
      </c>
      <c r="B81" s="69" t="s">
        <v>178</v>
      </c>
    </row>
    <row r="82" spans="1:2" x14ac:dyDescent="0.25">
      <c r="A82" s="67" t="s">
        <v>179</v>
      </c>
      <c r="B82" s="69" t="s">
        <v>180</v>
      </c>
    </row>
    <row r="83" spans="1:2" x14ac:dyDescent="0.25">
      <c r="A83" s="67" t="s">
        <v>181</v>
      </c>
      <c r="B83" s="69" t="s">
        <v>182</v>
      </c>
    </row>
    <row r="84" spans="1:2" x14ac:dyDescent="0.25">
      <c r="A84" s="67" t="s">
        <v>183</v>
      </c>
      <c r="B84" s="69" t="s">
        <v>184</v>
      </c>
    </row>
    <row r="85" spans="1:2" x14ac:dyDescent="0.25">
      <c r="A85" s="67" t="s">
        <v>185</v>
      </c>
      <c r="B85" s="69" t="s">
        <v>186</v>
      </c>
    </row>
    <row r="86" spans="1:2" x14ac:dyDescent="0.25">
      <c r="A86" s="67" t="s">
        <v>187</v>
      </c>
      <c r="B86" s="69" t="s">
        <v>188</v>
      </c>
    </row>
    <row r="87" spans="1:2" x14ac:dyDescent="0.25">
      <c r="A87" s="67" t="s">
        <v>189</v>
      </c>
      <c r="B87" s="69" t="s">
        <v>190</v>
      </c>
    </row>
    <row r="88" spans="1:2" x14ac:dyDescent="0.25">
      <c r="A88" s="67" t="s">
        <v>191</v>
      </c>
      <c r="B88" s="69" t="s">
        <v>192</v>
      </c>
    </row>
    <row r="89" spans="1:2" x14ac:dyDescent="0.25">
      <c r="A89" s="67" t="s">
        <v>193</v>
      </c>
      <c r="B89" s="69" t="s">
        <v>194</v>
      </c>
    </row>
    <row r="90" spans="1:2" x14ac:dyDescent="0.25">
      <c r="A90" s="67" t="s">
        <v>195</v>
      </c>
      <c r="B90" s="69" t="s">
        <v>196</v>
      </c>
    </row>
    <row r="91" spans="1:2" x14ac:dyDescent="0.25">
      <c r="A91" s="67" t="s">
        <v>197</v>
      </c>
      <c r="B91" s="69" t="s">
        <v>198</v>
      </c>
    </row>
    <row r="92" spans="1:2" x14ac:dyDescent="0.25">
      <c r="A92" s="67" t="s">
        <v>199</v>
      </c>
      <c r="B92" s="69" t="s">
        <v>200</v>
      </c>
    </row>
    <row r="93" spans="1:2" x14ac:dyDescent="0.25">
      <c r="A93" s="67" t="s">
        <v>201</v>
      </c>
      <c r="B93" s="69" t="s">
        <v>202</v>
      </c>
    </row>
    <row r="94" spans="1:2" x14ac:dyDescent="0.25">
      <c r="A94" s="67" t="s">
        <v>203</v>
      </c>
      <c r="B94" s="69" t="s">
        <v>204</v>
      </c>
    </row>
    <row r="95" spans="1:2" x14ac:dyDescent="0.25">
      <c r="A95" s="67" t="s">
        <v>205</v>
      </c>
      <c r="B95" s="69" t="s">
        <v>206</v>
      </c>
    </row>
    <row r="96" spans="1:2" x14ac:dyDescent="0.25">
      <c r="A96" s="67" t="s">
        <v>207</v>
      </c>
      <c r="B96" s="69" t="s">
        <v>208</v>
      </c>
    </row>
    <row r="97" spans="1:2" x14ac:dyDescent="0.25">
      <c r="A97" s="67" t="s">
        <v>209</v>
      </c>
      <c r="B97" s="69" t="s">
        <v>210</v>
      </c>
    </row>
    <row r="98" spans="1:2" x14ac:dyDescent="0.25">
      <c r="A98" s="67" t="s">
        <v>211</v>
      </c>
      <c r="B98" s="69" t="s">
        <v>212</v>
      </c>
    </row>
    <row r="99" spans="1:2" x14ac:dyDescent="0.25">
      <c r="A99" s="67" t="s">
        <v>213</v>
      </c>
      <c r="B99" s="69" t="s">
        <v>214</v>
      </c>
    </row>
    <row r="100" spans="1:2" x14ac:dyDescent="0.25">
      <c r="A100" s="67" t="s">
        <v>215</v>
      </c>
      <c r="B100" s="69" t="s">
        <v>216</v>
      </c>
    </row>
    <row r="101" spans="1:2" x14ac:dyDescent="0.25">
      <c r="A101" s="67" t="s">
        <v>217</v>
      </c>
      <c r="B101" s="69" t="s">
        <v>218</v>
      </c>
    </row>
    <row r="102" spans="1:2" x14ac:dyDescent="0.25">
      <c r="A102" s="67" t="s">
        <v>219</v>
      </c>
      <c r="B102" s="69" t="s">
        <v>220</v>
      </c>
    </row>
    <row r="103" spans="1:2" x14ac:dyDescent="0.25">
      <c r="A103" s="67" t="s">
        <v>221</v>
      </c>
      <c r="B103" s="69" t="s">
        <v>222</v>
      </c>
    </row>
    <row r="104" spans="1:2" x14ac:dyDescent="0.25">
      <c r="A104" s="67" t="s">
        <v>223</v>
      </c>
      <c r="B104" s="69" t="s">
        <v>224</v>
      </c>
    </row>
    <row r="105" spans="1:2" x14ac:dyDescent="0.25">
      <c r="A105" s="67" t="s">
        <v>225</v>
      </c>
      <c r="B105" s="69" t="s">
        <v>226</v>
      </c>
    </row>
    <row r="106" spans="1:2" x14ac:dyDescent="0.25">
      <c r="A106" s="67" t="s">
        <v>227</v>
      </c>
      <c r="B106" s="69" t="s">
        <v>228</v>
      </c>
    </row>
    <row r="107" spans="1:2" x14ac:dyDescent="0.25">
      <c r="A107" s="67" t="s">
        <v>229</v>
      </c>
      <c r="B107" s="69" t="s">
        <v>230</v>
      </c>
    </row>
    <row r="108" spans="1:2" x14ac:dyDescent="0.25">
      <c r="A108" s="67" t="s">
        <v>231</v>
      </c>
      <c r="B108" s="69" t="s">
        <v>232</v>
      </c>
    </row>
    <row r="109" spans="1:2" x14ac:dyDescent="0.25">
      <c r="A109" s="67" t="s">
        <v>233</v>
      </c>
      <c r="B109" s="69" t="s">
        <v>234</v>
      </c>
    </row>
    <row r="110" spans="1:2" x14ac:dyDescent="0.25">
      <c r="A110" s="67" t="s">
        <v>235</v>
      </c>
      <c r="B110" s="69" t="s">
        <v>236</v>
      </c>
    </row>
    <row r="111" spans="1:2" x14ac:dyDescent="0.25">
      <c r="A111" s="67" t="s">
        <v>237</v>
      </c>
      <c r="B111" s="69" t="s">
        <v>238</v>
      </c>
    </row>
    <row r="112" spans="1:2" x14ac:dyDescent="0.25">
      <c r="A112" s="67" t="s">
        <v>239</v>
      </c>
      <c r="B112" s="69" t="s">
        <v>240</v>
      </c>
    </row>
    <row r="113" spans="1:2" x14ac:dyDescent="0.25">
      <c r="A113" s="67" t="s">
        <v>241</v>
      </c>
      <c r="B113" s="69" t="s">
        <v>242</v>
      </c>
    </row>
    <row r="114" spans="1:2" x14ac:dyDescent="0.25">
      <c r="A114" s="67" t="s">
        <v>243</v>
      </c>
      <c r="B114" s="69" t="s">
        <v>244</v>
      </c>
    </row>
    <row r="115" spans="1:2" x14ac:dyDescent="0.25">
      <c r="A115" s="67" t="s">
        <v>245</v>
      </c>
      <c r="B115" s="69" t="s">
        <v>246</v>
      </c>
    </row>
    <row r="116" spans="1:2" x14ac:dyDescent="0.25">
      <c r="A116" s="67" t="s">
        <v>247</v>
      </c>
      <c r="B116" s="69" t="s">
        <v>248</v>
      </c>
    </row>
    <row r="117" spans="1:2" x14ac:dyDescent="0.25">
      <c r="A117" s="67" t="s">
        <v>249</v>
      </c>
      <c r="B117" s="69" t="s">
        <v>250</v>
      </c>
    </row>
    <row r="118" spans="1:2" x14ac:dyDescent="0.25">
      <c r="A118" s="67" t="s">
        <v>251</v>
      </c>
      <c r="B118" s="69" t="s">
        <v>252</v>
      </c>
    </row>
    <row r="119" spans="1:2" x14ac:dyDescent="0.25">
      <c r="A119" s="67" t="s">
        <v>253</v>
      </c>
      <c r="B119" s="69" t="s">
        <v>254</v>
      </c>
    </row>
    <row r="120" spans="1:2" x14ac:dyDescent="0.25">
      <c r="A120" s="67" t="s">
        <v>255</v>
      </c>
      <c r="B120" s="69" t="s">
        <v>256</v>
      </c>
    </row>
    <row r="121" spans="1:2" x14ac:dyDescent="0.25">
      <c r="A121" s="67" t="s">
        <v>257</v>
      </c>
      <c r="B121" s="69" t="s">
        <v>258</v>
      </c>
    </row>
    <row r="122" spans="1:2" x14ac:dyDescent="0.25">
      <c r="A122" s="67" t="s">
        <v>259</v>
      </c>
      <c r="B122" s="69" t="s">
        <v>260</v>
      </c>
    </row>
    <row r="123" spans="1:2" x14ac:dyDescent="0.25">
      <c r="A123" s="67" t="s">
        <v>261</v>
      </c>
      <c r="B123" s="69" t="s">
        <v>262</v>
      </c>
    </row>
    <row r="124" spans="1:2" x14ac:dyDescent="0.25">
      <c r="A124" s="67" t="s">
        <v>263</v>
      </c>
      <c r="B124" s="69" t="s">
        <v>264</v>
      </c>
    </row>
    <row r="125" spans="1:2" x14ac:dyDescent="0.25">
      <c r="A125" s="67" t="s">
        <v>265</v>
      </c>
      <c r="B125" s="69" t="s">
        <v>266</v>
      </c>
    </row>
    <row r="126" spans="1:2" x14ac:dyDescent="0.25">
      <c r="A126" s="67" t="s">
        <v>267</v>
      </c>
      <c r="B126" s="69" t="s">
        <v>268</v>
      </c>
    </row>
    <row r="127" spans="1:2" x14ac:dyDescent="0.25">
      <c r="A127" s="67" t="s">
        <v>269</v>
      </c>
      <c r="B127" s="69" t="s">
        <v>270</v>
      </c>
    </row>
    <row r="128" spans="1:2" x14ac:dyDescent="0.25">
      <c r="A128" s="67" t="s">
        <v>271</v>
      </c>
      <c r="B128" s="69" t="s">
        <v>272</v>
      </c>
    </row>
    <row r="129" spans="1:2" x14ac:dyDescent="0.25">
      <c r="A129" s="67" t="s">
        <v>273</v>
      </c>
      <c r="B129" s="69" t="s">
        <v>274</v>
      </c>
    </row>
    <row r="130" spans="1:2" x14ac:dyDescent="0.25">
      <c r="A130" s="67" t="s">
        <v>275</v>
      </c>
      <c r="B130" s="69" t="s">
        <v>276</v>
      </c>
    </row>
    <row r="131" spans="1:2" x14ac:dyDescent="0.25">
      <c r="A131" s="67" t="s">
        <v>277</v>
      </c>
      <c r="B131" s="69" t="s">
        <v>278</v>
      </c>
    </row>
    <row r="132" spans="1:2" x14ac:dyDescent="0.25">
      <c r="A132" s="67" t="s">
        <v>279</v>
      </c>
      <c r="B132" s="69" t="s">
        <v>280</v>
      </c>
    </row>
    <row r="133" spans="1:2" x14ac:dyDescent="0.25">
      <c r="A133" s="67" t="s">
        <v>281</v>
      </c>
      <c r="B133" s="69" t="s">
        <v>282</v>
      </c>
    </row>
    <row r="134" spans="1:2" x14ac:dyDescent="0.25">
      <c r="A134" s="67" t="s">
        <v>283</v>
      </c>
      <c r="B134" s="69" t="s">
        <v>284</v>
      </c>
    </row>
    <row r="135" spans="1:2" x14ac:dyDescent="0.25">
      <c r="A135" s="67" t="s">
        <v>285</v>
      </c>
      <c r="B135" s="69" t="s">
        <v>286</v>
      </c>
    </row>
    <row r="136" spans="1:2" x14ac:dyDescent="0.25">
      <c r="A136" s="67" t="s">
        <v>287</v>
      </c>
      <c r="B136" s="69" t="s">
        <v>288</v>
      </c>
    </row>
    <row r="137" spans="1:2" x14ac:dyDescent="0.25">
      <c r="A137" s="67" t="s">
        <v>289</v>
      </c>
      <c r="B137" s="69" t="s">
        <v>290</v>
      </c>
    </row>
    <row r="138" spans="1:2" x14ac:dyDescent="0.25">
      <c r="A138" s="67" t="s">
        <v>291</v>
      </c>
      <c r="B138" s="69" t="s">
        <v>292</v>
      </c>
    </row>
    <row r="139" spans="1:2" x14ac:dyDescent="0.25">
      <c r="A139" s="67" t="s">
        <v>293</v>
      </c>
      <c r="B139" s="69" t="s">
        <v>294</v>
      </c>
    </row>
    <row r="140" spans="1:2" x14ac:dyDescent="0.25">
      <c r="A140" s="67" t="s">
        <v>295</v>
      </c>
      <c r="B140" s="69" t="s">
        <v>296</v>
      </c>
    </row>
    <row r="141" spans="1:2" x14ac:dyDescent="0.25">
      <c r="A141" s="67" t="s">
        <v>297</v>
      </c>
      <c r="B141" s="69" t="s">
        <v>298</v>
      </c>
    </row>
    <row r="142" spans="1:2" x14ac:dyDescent="0.25">
      <c r="A142" s="67" t="s">
        <v>299</v>
      </c>
      <c r="B142" s="69" t="s">
        <v>300</v>
      </c>
    </row>
    <row r="143" spans="1:2" x14ac:dyDescent="0.25">
      <c r="A143" s="67" t="s">
        <v>301</v>
      </c>
      <c r="B143" s="69" t="s">
        <v>302</v>
      </c>
    </row>
    <row r="144" spans="1:2" x14ac:dyDescent="0.25">
      <c r="A144" s="67" t="s">
        <v>303</v>
      </c>
      <c r="B144" s="69" t="s">
        <v>304</v>
      </c>
    </row>
    <row r="145" spans="1:2" x14ac:dyDescent="0.25">
      <c r="A145" s="67" t="s">
        <v>305</v>
      </c>
      <c r="B145" s="69" t="s">
        <v>306</v>
      </c>
    </row>
    <row r="146" spans="1:2" x14ac:dyDescent="0.25">
      <c r="A146" s="67" t="s">
        <v>307</v>
      </c>
      <c r="B146" s="69" t="s">
        <v>308</v>
      </c>
    </row>
    <row r="147" spans="1:2" x14ac:dyDescent="0.25">
      <c r="A147" s="67" t="s">
        <v>309</v>
      </c>
      <c r="B147" s="69" t="s">
        <v>310</v>
      </c>
    </row>
    <row r="148" spans="1:2" x14ac:dyDescent="0.25">
      <c r="A148" s="67" t="s">
        <v>311</v>
      </c>
      <c r="B148" s="69" t="s">
        <v>312</v>
      </c>
    </row>
    <row r="149" spans="1:2" x14ac:dyDescent="0.25">
      <c r="A149" s="67" t="s">
        <v>313</v>
      </c>
      <c r="B149" s="69" t="s">
        <v>314</v>
      </c>
    </row>
    <row r="150" spans="1:2" x14ac:dyDescent="0.25">
      <c r="A150" s="67" t="s">
        <v>315</v>
      </c>
      <c r="B150" s="69" t="s">
        <v>316</v>
      </c>
    </row>
    <row r="151" spans="1:2" x14ac:dyDescent="0.25">
      <c r="A151" s="67" t="s">
        <v>317</v>
      </c>
      <c r="B151" s="69" t="s">
        <v>318</v>
      </c>
    </row>
    <row r="152" spans="1:2" x14ac:dyDescent="0.25">
      <c r="A152" s="67" t="s">
        <v>319</v>
      </c>
      <c r="B152" s="69" t="s">
        <v>320</v>
      </c>
    </row>
    <row r="153" spans="1:2" x14ac:dyDescent="0.25">
      <c r="A153" s="67" t="s">
        <v>321</v>
      </c>
      <c r="B153" s="69" t="s">
        <v>322</v>
      </c>
    </row>
    <row r="154" spans="1:2" x14ac:dyDescent="0.25">
      <c r="A154" s="67" t="s">
        <v>323</v>
      </c>
      <c r="B154" s="69" t="s">
        <v>324</v>
      </c>
    </row>
    <row r="155" spans="1:2" x14ac:dyDescent="0.25">
      <c r="A155" s="67" t="s">
        <v>325</v>
      </c>
      <c r="B155" s="69" t="s">
        <v>326</v>
      </c>
    </row>
    <row r="156" spans="1:2" x14ac:dyDescent="0.25">
      <c r="A156" s="67" t="s">
        <v>327</v>
      </c>
      <c r="B156" s="69" t="s">
        <v>328</v>
      </c>
    </row>
    <row r="157" spans="1:2" x14ac:dyDescent="0.25">
      <c r="A157" s="67" t="s">
        <v>329</v>
      </c>
      <c r="B157" s="69" t="s">
        <v>330</v>
      </c>
    </row>
    <row r="158" spans="1:2" x14ac:dyDescent="0.25">
      <c r="A158" s="67" t="s">
        <v>331</v>
      </c>
      <c r="B158" s="69" t="s">
        <v>332</v>
      </c>
    </row>
    <row r="159" spans="1:2" x14ac:dyDescent="0.25">
      <c r="A159" s="67" t="s">
        <v>333</v>
      </c>
      <c r="B159" s="69" t="s">
        <v>334</v>
      </c>
    </row>
    <row r="160" spans="1:2" x14ac:dyDescent="0.25">
      <c r="A160" s="67" t="s">
        <v>335</v>
      </c>
      <c r="B160" s="69" t="s">
        <v>336</v>
      </c>
    </row>
    <row r="161" spans="1:2" x14ac:dyDescent="0.25">
      <c r="A161" s="67" t="s">
        <v>337</v>
      </c>
      <c r="B161" s="69" t="s">
        <v>338</v>
      </c>
    </row>
    <row r="162" spans="1:2" x14ac:dyDescent="0.25">
      <c r="A162" s="67" t="s">
        <v>339</v>
      </c>
      <c r="B162" s="69" t="s">
        <v>340</v>
      </c>
    </row>
    <row r="163" spans="1:2" x14ac:dyDescent="0.25">
      <c r="A163" s="67" t="s">
        <v>341</v>
      </c>
      <c r="B163" s="69" t="s">
        <v>342</v>
      </c>
    </row>
    <row r="164" spans="1:2" x14ac:dyDescent="0.25">
      <c r="A164" s="67" t="s">
        <v>343</v>
      </c>
      <c r="B164" s="69" t="s">
        <v>344</v>
      </c>
    </row>
    <row r="165" spans="1:2" x14ac:dyDescent="0.25">
      <c r="A165" s="67" t="s">
        <v>345</v>
      </c>
      <c r="B165" s="69" t="s">
        <v>346</v>
      </c>
    </row>
    <row r="166" spans="1:2" x14ac:dyDescent="0.25">
      <c r="A166" s="67" t="s">
        <v>347</v>
      </c>
      <c r="B166" s="69" t="s">
        <v>348</v>
      </c>
    </row>
    <row r="167" spans="1:2" x14ac:dyDescent="0.25">
      <c r="A167" s="67" t="s">
        <v>349</v>
      </c>
      <c r="B167" s="69" t="s">
        <v>350</v>
      </c>
    </row>
    <row r="168" spans="1:2" x14ac:dyDescent="0.25">
      <c r="A168" s="67" t="s">
        <v>351</v>
      </c>
      <c r="B168" s="69" t="s">
        <v>352</v>
      </c>
    </row>
    <row r="169" spans="1:2" x14ac:dyDescent="0.25">
      <c r="A169" s="67" t="s">
        <v>353</v>
      </c>
      <c r="B169" s="69" t="s">
        <v>354</v>
      </c>
    </row>
    <row r="170" spans="1:2" x14ac:dyDescent="0.25">
      <c r="A170" s="67" t="s">
        <v>355</v>
      </c>
      <c r="B170" s="69" t="s">
        <v>356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06af98b1f7a5babff7628a29df1fa198">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fbfb81ebdaa58ed3ce9dd715736c3161"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cumentType xmlns="f9695bc1-6109-4dcd-a27a-f8a0370b00e2">Progress report</DocumentType>
    <UploadedBy xmlns="b1528a4b-5ccb-40f7-a09e-43427183cd95">honore.motangarti.djastam@undp.org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TaxCatchAll xmlns="cb759e4c-f0d7-4feb-bda3-ed2800574e06" xsi:nil="true"/>
    <Status xmlns="b1528a4b-5ccb-40f7-a09e-43427183cd95">Finalized - Signature Redacted</Status>
    <lcf76f155ced4ddcb4097134ff3c332f xmlns="b1528a4b-5ccb-40f7-a09e-43427183cd95">
      <Terms xmlns="http://schemas.microsoft.com/office/infopath/2007/PartnerControls"/>
    </lcf76f155ced4ddcb4097134ff3c332f>
    <ProjectId xmlns="f9695bc1-6109-4dcd-a27a-f8a0370b00e2">MPTF_00006_01115</ProjectId>
    <FundCode xmlns="f9695bc1-6109-4dcd-a27a-f8a0370b00e2">MPTF_00006</FundCode>
    <Comments xmlns="f9695bc1-6109-4dcd-a27a-f8a0370b00e2" xsi:nil="true"/>
    <Active xmlns="f9695bc1-6109-4dcd-a27a-f8a0370b00e2">Yes</Active>
    <DocumentDate xmlns="b1528a4b-5ccb-40f7-a09e-43427183cd95">2026-06-15T07:00:00+00:00</DocumentDate>
    <Featured xmlns="b1528a4b-5ccb-40f7-a09e-43427183cd95">1</Featured>
    <FormTypeCode xmlns="b1528a4b-5ccb-40f7-a09e-43427183cd95" xsi:nil="true"/>
  </documentManagement>
</p:properties>
</file>

<file path=customXml/itemProps1.xml><?xml version="1.0" encoding="utf-8"?>
<ds:datastoreItem xmlns:ds="http://schemas.openxmlformats.org/officeDocument/2006/customXml" ds:itemID="{0864C1A5-12DA-48DC-BB50-CE94C2F2626D}"/>
</file>

<file path=customXml/itemProps2.xml><?xml version="1.0" encoding="utf-8"?>
<ds:datastoreItem xmlns:ds="http://schemas.openxmlformats.org/officeDocument/2006/customXml" ds:itemID="{93BB9294-EB2C-43FD-A26A-3A95E2255430}">
  <ds:schemaRefs>
    <ds:schemaRef ds:uri="http://schemas.microsoft.com/sharepoint/v3/contenttype/forms"/>
  </ds:schemaRefs>
</ds:datastoreItem>
</file>

<file path=customXml/itemProps3.xml><?xml version="1.0" encoding="utf-8"?>
<ds:datastoreItem xmlns:ds="http://schemas.openxmlformats.org/officeDocument/2006/customXml" ds:itemID="{F079AD25-5447-46AF-964C-4F6026B823DE}">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Rapport Finances 2026</vt:lpstr>
      <vt:lpstr>2) Tableau budgétaire 2</vt:lpstr>
      <vt:lpstr>3) Notes d'explication</vt:lpstr>
      <vt:lpstr>4) Pour utilisation par PBSO</vt:lpstr>
      <vt:lpstr>5) Pour utilisation par MPTFO</vt:lpstr>
      <vt:lpstr>Dropdowns</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Chad - PBF Secretariat - Rapport Finances 2026-Final.xlsx</dc:title>
  <dc:creator>Jelena Zelenovic</dc:creator>
  <cp:lastModifiedBy>Remadji Banyanan</cp:lastModifiedBy>
  <cp:lastPrinted>2025-11-14T11:47:03Z</cp:lastPrinted>
  <dcterms:created xsi:type="dcterms:W3CDTF">2017-11-15T21:17:43Z</dcterms:created>
  <dcterms:modified xsi:type="dcterms:W3CDTF">2026-06-15T18:42:06Z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y fmtid="{D5CDD505-2E9C-101B-9397-08002B2CF9AE}" pid="3" name="Order">
    <vt:r8>2244800</vt:r8>
  </property>
  <property fmtid="{D5CDD505-2E9C-101B-9397-08002B2CF9AE}" pid="4" name="MSIP_Label_2a3a108f-898d-4589-9ebc-7ee3b46df9b8_Enabled">
    <vt:lpwstr>true</vt:lpwstr>
  </property>
  <property fmtid="{D5CDD505-2E9C-101B-9397-08002B2CF9AE}" pid="5" name="MSIP_Label_2a3a108f-898d-4589-9ebc-7ee3b46df9b8_SetDate">
    <vt:lpwstr>2025-02-27T13:54:34Z</vt:lpwstr>
  </property>
  <property fmtid="{D5CDD505-2E9C-101B-9397-08002B2CF9AE}" pid="6" name="MSIP_Label_2a3a108f-898d-4589-9ebc-7ee3b46df9b8_Method">
    <vt:lpwstr>Standard</vt:lpwstr>
  </property>
  <property fmtid="{D5CDD505-2E9C-101B-9397-08002B2CF9AE}" pid="7" name="MSIP_Label_2a3a108f-898d-4589-9ebc-7ee3b46df9b8_Name">
    <vt:lpwstr>Official use only</vt:lpwstr>
  </property>
  <property fmtid="{D5CDD505-2E9C-101B-9397-08002B2CF9AE}" pid="8" name="MSIP_Label_2a3a108f-898d-4589-9ebc-7ee3b46df9b8_SiteId">
    <vt:lpwstr>462ad9ae-d7d9-4206-b874-71b1e079776f</vt:lpwstr>
  </property>
  <property fmtid="{D5CDD505-2E9C-101B-9397-08002B2CF9AE}" pid="9" name="MSIP_Label_2a3a108f-898d-4589-9ebc-7ee3b46df9b8_ActionId">
    <vt:lpwstr>0ec0d05f-3705-4e03-9658-d92854eddf01</vt:lpwstr>
  </property>
  <property fmtid="{D5CDD505-2E9C-101B-9397-08002B2CF9AE}" pid="10" name="MSIP_Label_2a3a108f-898d-4589-9ebc-7ee3b46df9b8_ContentBits">
    <vt:lpwstr>0</vt:lpwstr>
  </property>
  <property fmtid="{D5CDD505-2E9C-101B-9397-08002B2CF9AE}" pid="11" name="MediaServiceImageTags">
    <vt:lpwstr/>
  </property>
</Properties>
</file>