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hidePivotFieldList="1" defaultThemeVersion="166925"/>
  <mc:AlternateContent xmlns:mc="http://schemas.openxmlformats.org/markup-compatibility/2006">
    <mc:Choice Requires="x15">
      <x15ac:absPath xmlns:x15ac="http://schemas.microsoft.com/office/spreadsheetml/2010/11/ac" url="C:\Users\elma.beslic\Downloads\"/>
    </mc:Choice>
  </mc:AlternateContent>
  <xr:revisionPtr revIDLastSave="0" documentId="13_ncr:1_{3FFB312B-ABD8-4E64-A5B0-628A7D8F5D93}" xr6:coauthVersionLast="47" xr6:coauthVersionMax="47" xr10:uidLastSave="{00000000-0000-0000-0000-000000000000}"/>
  <bookViews>
    <workbookView xWindow="-110" yWindow="-110" windowWidth="19420" windowHeight="11500" tabRatio="625" activeTab="2" xr2:uid="{00000000-000D-0000-FFFF-FFFF00000000}"/>
  </bookViews>
  <sheets>
    <sheet name="1) Budget Table " sheetId="37" r:id="rId1"/>
    <sheet name="2) By Category" sheetId="3" r:id="rId2"/>
    <sheet name="Financial Report to Donor" sheetId="2" r:id="rId3"/>
  </sheets>
  <externalReferences>
    <externalReference r:id="rId4"/>
    <externalReference r:id="rId5"/>
    <externalReference r:id="rId6"/>
  </externalReferences>
  <definedNames>
    <definedName name="_xlnm.Print_Area" localSheetId="2">'Financial Report to Donor'!$A$1:$F$67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2" l="1"/>
  <c r="C33" i="2"/>
  <c r="C32" i="2"/>
  <c r="F207" i="3"/>
  <c r="E207" i="3"/>
  <c r="D207" i="3"/>
  <c r="D30" i="2" l="1"/>
  <c r="F30" i="2"/>
  <c r="D205" i="37" l="1"/>
  <c r="E26" i="2" l="1"/>
  <c r="C60" i="2" s="1"/>
  <c r="E24" i="2"/>
  <c r="C58" i="2" l="1"/>
  <c r="E29" i="2" l="1"/>
  <c r="C63" i="2" s="1"/>
  <c r="E27" i="2"/>
  <c r="C61" i="2" s="1"/>
  <c r="F202" i="3"/>
  <c r="F205" i="3" l="1"/>
  <c r="F204" i="3" l="1"/>
  <c r="H200" i="37" l="1"/>
  <c r="F195" i="37"/>
  <c r="E195" i="37"/>
  <c r="D195" i="37"/>
  <c r="F187" i="37"/>
  <c r="E187" i="37"/>
  <c r="D187" i="37"/>
  <c r="F178" i="37"/>
  <c r="E178" i="37"/>
  <c r="G177" i="37"/>
  <c r="G176" i="37"/>
  <c r="G175" i="37"/>
  <c r="D174" i="37"/>
  <c r="G174" i="37" s="1"/>
  <c r="I171" i="37"/>
  <c r="F171" i="37"/>
  <c r="E171" i="37"/>
  <c r="D171" i="37"/>
  <c r="G170" i="37"/>
  <c r="G169" i="37"/>
  <c r="G168" i="37"/>
  <c r="G167" i="37"/>
  <c r="G166" i="37"/>
  <c r="G165" i="37"/>
  <c r="G164" i="37"/>
  <c r="G163" i="37"/>
  <c r="I161" i="37"/>
  <c r="F161" i="37"/>
  <c r="E161" i="37"/>
  <c r="D161" i="37"/>
  <c r="G160" i="37"/>
  <c r="G159" i="37"/>
  <c r="G158" i="37"/>
  <c r="G157" i="37"/>
  <c r="G156" i="37"/>
  <c r="G155" i="37"/>
  <c r="G154" i="37"/>
  <c r="G153" i="37"/>
  <c r="I151" i="37"/>
  <c r="F151" i="37"/>
  <c r="E151" i="37"/>
  <c r="D151" i="37"/>
  <c r="G150" i="37"/>
  <c r="G149" i="37"/>
  <c r="G148" i="37"/>
  <c r="G147" i="37"/>
  <c r="G146" i="37"/>
  <c r="G145" i="37"/>
  <c r="G144" i="37"/>
  <c r="G143" i="37"/>
  <c r="H151" i="37" s="1"/>
  <c r="I141" i="37"/>
  <c r="F141" i="37"/>
  <c r="E141" i="37"/>
  <c r="D141" i="37"/>
  <c r="G140" i="37"/>
  <c r="G139" i="37"/>
  <c r="G138" i="37"/>
  <c r="G137" i="37"/>
  <c r="G136" i="37"/>
  <c r="G135" i="37"/>
  <c r="G134" i="37"/>
  <c r="G133" i="37"/>
  <c r="I129" i="37"/>
  <c r="F129" i="37"/>
  <c r="E129" i="37"/>
  <c r="D129" i="37"/>
  <c r="G128" i="37"/>
  <c r="G127" i="37"/>
  <c r="G126" i="37"/>
  <c r="G125" i="37"/>
  <c r="G124" i="37"/>
  <c r="G123" i="37"/>
  <c r="G122" i="37"/>
  <c r="G121" i="37"/>
  <c r="H129" i="37" s="1"/>
  <c r="I119" i="37"/>
  <c r="F119" i="37"/>
  <c r="E119" i="37"/>
  <c r="D119" i="37"/>
  <c r="G118" i="37"/>
  <c r="G117" i="37"/>
  <c r="G116" i="37"/>
  <c r="G115" i="37"/>
  <c r="G114" i="37"/>
  <c r="G113" i="37"/>
  <c r="G112" i="37"/>
  <c r="G111" i="37"/>
  <c r="I109" i="37"/>
  <c r="F109" i="37"/>
  <c r="E109" i="37"/>
  <c r="D109" i="37"/>
  <c r="G108" i="37"/>
  <c r="G107" i="37"/>
  <c r="G106" i="37"/>
  <c r="G105" i="37"/>
  <c r="G104" i="37"/>
  <c r="G103" i="37"/>
  <c r="G102" i="37"/>
  <c r="G101" i="37"/>
  <c r="H109" i="37" s="1"/>
  <c r="I99" i="37"/>
  <c r="F99" i="37"/>
  <c r="E99" i="37"/>
  <c r="D99" i="37"/>
  <c r="G98" i="37"/>
  <c r="G97" i="37"/>
  <c r="G96" i="37"/>
  <c r="G95" i="37"/>
  <c r="G94" i="37"/>
  <c r="G93" i="37"/>
  <c r="G92" i="37"/>
  <c r="G91" i="37"/>
  <c r="F87" i="37"/>
  <c r="E87" i="37"/>
  <c r="D87" i="37"/>
  <c r="G86" i="37"/>
  <c r="G85" i="37"/>
  <c r="G84" i="37"/>
  <c r="G83" i="37"/>
  <c r="I82" i="37"/>
  <c r="I87" i="37" s="1"/>
  <c r="G82" i="37"/>
  <c r="G81" i="37"/>
  <c r="G80" i="37"/>
  <c r="G79" i="37"/>
  <c r="I77" i="37"/>
  <c r="F77" i="37"/>
  <c r="E77" i="37"/>
  <c r="D77" i="37"/>
  <c r="G76" i="37"/>
  <c r="G75" i="37"/>
  <c r="G74" i="37"/>
  <c r="G73" i="37"/>
  <c r="G72" i="37"/>
  <c r="G71" i="37"/>
  <c r="G70" i="37"/>
  <c r="G69" i="37"/>
  <c r="F67" i="37"/>
  <c r="E67" i="37"/>
  <c r="D67" i="37"/>
  <c r="G66" i="37"/>
  <c r="G65" i="37"/>
  <c r="G64" i="37"/>
  <c r="G63" i="37"/>
  <c r="G62" i="37"/>
  <c r="G61" i="37"/>
  <c r="G60" i="37"/>
  <c r="G59" i="37"/>
  <c r="H67" i="37" s="1"/>
  <c r="F57" i="37"/>
  <c r="E57" i="37"/>
  <c r="D57" i="37"/>
  <c r="G56" i="37"/>
  <c r="G55" i="37"/>
  <c r="G54" i="37"/>
  <c r="G53" i="37"/>
  <c r="G52" i="37"/>
  <c r="G51" i="37"/>
  <c r="G50" i="37"/>
  <c r="G49" i="37"/>
  <c r="F45" i="37"/>
  <c r="E45" i="37"/>
  <c r="D45" i="37"/>
  <c r="G44" i="37"/>
  <c r="G43" i="37"/>
  <c r="G42" i="37"/>
  <c r="G41" i="37"/>
  <c r="I40" i="37"/>
  <c r="I45" i="37" s="1"/>
  <c r="G40" i="37"/>
  <c r="G39" i="37"/>
  <c r="G38" i="37"/>
  <c r="G37" i="37"/>
  <c r="F35" i="37"/>
  <c r="E35" i="37"/>
  <c r="G34" i="37"/>
  <c r="G33" i="37"/>
  <c r="G32" i="37"/>
  <c r="G31" i="37"/>
  <c r="G30" i="37"/>
  <c r="D29" i="37"/>
  <c r="G29" i="37" s="1"/>
  <c r="D28" i="37"/>
  <c r="G28" i="37" s="1"/>
  <c r="D27" i="37"/>
  <c r="G27" i="37" s="1"/>
  <c r="F25" i="37"/>
  <c r="E25" i="37"/>
  <c r="D25" i="37"/>
  <c r="G24" i="37"/>
  <c r="G23" i="37"/>
  <c r="G22" i="37"/>
  <c r="G21" i="37"/>
  <c r="G20" i="37"/>
  <c r="G19" i="37"/>
  <c r="G18" i="37"/>
  <c r="G17" i="37"/>
  <c r="F15" i="37"/>
  <c r="F189" i="37" s="1"/>
  <c r="E15" i="37"/>
  <c r="D15" i="37"/>
  <c r="G14" i="37"/>
  <c r="G13" i="37"/>
  <c r="G12" i="37"/>
  <c r="G11" i="37"/>
  <c r="G10" i="37"/>
  <c r="G9" i="37"/>
  <c r="G8" i="37"/>
  <c r="G7" i="37"/>
  <c r="G15" i="37" l="1"/>
  <c r="H178" i="37"/>
  <c r="G178" i="37"/>
  <c r="G109" i="37"/>
  <c r="D178" i="37"/>
  <c r="H25" i="37"/>
  <c r="H77" i="37"/>
  <c r="G99" i="37"/>
  <c r="G151" i="37"/>
  <c r="D35" i="37"/>
  <c r="H119" i="37"/>
  <c r="G141" i="37"/>
  <c r="H45" i="37"/>
  <c r="G35" i="37"/>
  <c r="H57" i="37"/>
  <c r="H99" i="37"/>
  <c r="H161" i="37"/>
  <c r="H15" i="37"/>
  <c r="D189" i="37"/>
  <c r="H141" i="37"/>
  <c r="H171" i="37"/>
  <c r="E189" i="37"/>
  <c r="H87" i="37"/>
  <c r="E28" i="2"/>
  <c r="C62" i="2" s="1"/>
  <c r="D190" i="37"/>
  <c r="D191" i="37" s="1"/>
  <c r="G189" i="37"/>
  <c r="E190" i="37"/>
  <c r="E191" i="37" s="1"/>
  <c r="F190" i="37"/>
  <c r="F191" i="37" s="1"/>
  <c r="G87" i="37"/>
  <c r="G129" i="37"/>
  <c r="G171" i="37"/>
  <c r="H35" i="37"/>
  <c r="D202" i="37" s="1"/>
  <c r="G25" i="37"/>
  <c r="G77" i="37"/>
  <c r="G57" i="37"/>
  <c r="G119" i="37"/>
  <c r="G161" i="37"/>
  <c r="G45" i="37"/>
  <c r="G67" i="37"/>
  <c r="E199" i="37" l="1"/>
  <c r="E197" i="37"/>
  <c r="E198" i="37"/>
  <c r="F199" i="37"/>
  <c r="F197" i="37"/>
  <c r="F198" i="37"/>
  <c r="D198" i="37"/>
  <c r="G198" i="37" s="1"/>
  <c r="D199" i="37"/>
  <c r="D197" i="37"/>
  <c r="G190" i="37"/>
  <c r="G191" i="37" s="1"/>
  <c r="G199" i="37" l="1"/>
  <c r="D206" i="37"/>
  <c r="D203" i="37"/>
  <c r="E200" i="37"/>
  <c r="F200" i="37"/>
  <c r="D200" i="37"/>
  <c r="G197" i="37"/>
  <c r="G200" i="37" s="1"/>
  <c r="E31" i="2" l="1"/>
  <c r="F32" i="2"/>
  <c r="C64" i="2" l="1"/>
  <c r="I67" i="37"/>
  <c r="G22" i="3" l="1"/>
  <c r="G207" i="3" l="1"/>
  <c r="L190" i="37"/>
  <c r="D194" i="3" l="1"/>
  <c r="I178" i="37"/>
  <c r="I35" i="37" l="1"/>
  <c r="D202" i="3" l="1"/>
  <c r="D199" i="3"/>
  <c r="E205" i="3"/>
  <c r="D205" i="3"/>
  <c r="E204" i="3"/>
  <c r="D204" i="3"/>
  <c r="F203" i="3"/>
  <c r="E203" i="3"/>
  <c r="D203" i="3"/>
  <c r="E202" i="3"/>
  <c r="F201" i="3"/>
  <c r="E201" i="3"/>
  <c r="D201" i="3"/>
  <c r="C30" i="2" s="1"/>
  <c r="F200" i="3"/>
  <c r="E200" i="3"/>
  <c r="D200" i="3"/>
  <c r="F199" i="3"/>
  <c r="E199" i="3"/>
  <c r="F197" i="3"/>
  <c r="E197" i="3"/>
  <c r="D197" i="3"/>
  <c r="F194" i="3"/>
  <c r="E194" i="3"/>
  <c r="G193" i="3"/>
  <c r="G192" i="3"/>
  <c r="G191" i="3"/>
  <c r="G190" i="3"/>
  <c r="G189" i="3"/>
  <c r="G188" i="3"/>
  <c r="G187" i="3"/>
  <c r="F183" i="3"/>
  <c r="E183" i="3"/>
  <c r="D183" i="3"/>
  <c r="G182" i="3"/>
  <c r="G181" i="3"/>
  <c r="G180" i="3"/>
  <c r="G179" i="3"/>
  <c r="G178" i="3"/>
  <c r="G177" i="3"/>
  <c r="G176" i="3"/>
  <c r="F175" i="3"/>
  <c r="E175" i="3"/>
  <c r="D175" i="3"/>
  <c r="F172" i="3"/>
  <c r="E172" i="3"/>
  <c r="D172" i="3"/>
  <c r="G171" i="3"/>
  <c r="G170" i="3"/>
  <c r="G169" i="3"/>
  <c r="G168" i="3"/>
  <c r="G167" i="3"/>
  <c r="G166" i="3"/>
  <c r="G165" i="3"/>
  <c r="F164" i="3"/>
  <c r="E164" i="3"/>
  <c r="D164" i="3"/>
  <c r="F161" i="3"/>
  <c r="E161" i="3"/>
  <c r="D161" i="3"/>
  <c r="G160" i="3"/>
  <c r="G159" i="3"/>
  <c r="G158" i="3"/>
  <c r="G157" i="3"/>
  <c r="G156" i="3"/>
  <c r="G155" i="3"/>
  <c r="G154" i="3"/>
  <c r="F153" i="3"/>
  <c r="E153" i="3"/>
  <c r="D153" i="3"/>
  <c r="F150" i="3"/>
  <c r="E150" i="3"/>
  <c r="D150" i="3"/>
  <c r="G149" i="3"/>
  <c r="G148" i="3"/>
  <c r="G147" i="3"/>
  <c r="G146" i="3"/>
  <c r="G145" i="3"/>
  <c r="G144" i="3"/>
  <c r="G143" i="3"/>
  <c r="F142" i="3"/>
  <c r="E142" i="3"/>
  <c r="D142" i="3"/>
  <c r="F138" i="3"/>
  <c r="E138" i="3"/>
  <c r="D138" i="3"/>
  <c r="G137" i="3"/>
  <c r="G136" i="3"/>
  <c r="G135" i="3"/>
  <c r="G134" i="3"/>
  <c r="G133" i="3"/>
  <c r="G132" i="3"/>
  <c r="G131" i="3"/>
  <c r="F130" i="3"/>
  <c r="E130" i="3"/>
  <c r="D130" i="3"/>
  <c r="F127" i="3"/>
  <c r="E127" i="3"/>
  <c r="D127" i="3"/>
  <c r="G126" i="3"/>
  <c r="G125" i="3"/>
  <c r="G124" i="3"/>
  <c r="G123" i="3"/>
  <c r="G122" i="3"/>
  <c r="G121" i="3"/>
  <c r="G120" i="3"/>
  <c r="F119" i="3"/>
  <c r="E119" i="3"/>
  <c r="D119" i="3"/>
  <c r="F116" i="3"/>
  <c r="E116" i="3"/>
  <c r="D116" i="3"/>
  <c r="G115" i="3"/>
  <c r="G114" i="3"/>
  <c r="G113" i="3"/>
  <c r="G112" i="3"/>
  <c r="G111" i="3"/>
  <c r="G110" i="3"/>
  <c r="G109" i="3"/>
  <c r="F108" i="3"/>
  <c r="E108" i="3"/>
  <c r="D108" i="3"/>
  <c r="F105" i="3"/>
  <c r="E105" i="3"/>
  <c r="D105" i="3"/>
  <c r="G104" i="3"/>
  <c r="G103" i="3"/>
  <c r="G102" i="3"/>
  <c r="G101" i="3"/>
  <c r="G100" i="3"/>
  <c r="G99" i="3"/>
  <c r="G98" i="3"/>
  <c r="F97" i="3"/>
  <c r="E97" i="3"/>
  <c r="D97" i="3"/>
  <c r="F93" i="3"/>
  <c r="E93" i="3"/>
  <c r="D93" i="3"/>
  <c r="G92" i="3"/>
  <c r="G91" i="3"/>
  <c r="G90" i="3"/>
  <c r="G89" i="3"/>
  <c r="G88" i="3"/>
  <c r="G87" i="3"/>
  <c r="G86" i="3"/>
  <c r="F85" i="3"/>
  <c r="E85" i="3"/>
  <c r="D85" i="3"/>
  <c r="F82" i="3"/>
  <c r="E82" i="3"/>
  <c r="D82" i="3"/>
  <c r="G81" i="3"/>
  <c r="G80" i="3"/>
  <c r="G79" i="3"/>
  <c r="G78" i="3"/>
  <c r="G77" i="3"/>
  <c r="G76" i="3"/>
  <c r="G75" i="3"/>
  <c r="F74" i="3"/>
  <c r="E74" i="3"/>
  <c r="D74" i="3"/>
  <c r="F71" i="3"/>
  <c r="E71" i="3"/>
  <c r="D71" i="3"/>
  <c r="G70" i="3"/>
  <c r="G69" i="3"/>
  <c r="G68" i="3"/>
  <c r="G67" i="3"/>
  <c r="G66" i="3"/>
  <c r="G65" i="3"/>
  <c r="G64" i="3"/>
  <c r="F60" i="3"/>
  <c r="E60" i="3"/>
  <c r="D60" i="3"/>
  <c r="G59" i="3"/>
  <c r="G58" i="3"/>
  <c r="G57" i="3"/>
  <c r="G56" i="3"/>
  <c r="G55" i="3"/>
  <c r="G54" i="3"/>
  <c r="G53" i="3"/>
  <c r="F52" i="3"/>
  <c r="E52" i="3"/>
  <c r="F48" i="3"/>
  <c r="E48" i="3"/>
  <c r="D48" i="3"/>
  <c r="G47" i="3"/>
  <c r="G46" i="3"/>
  <c r="G45" i="3"/>
  <c r="G44" i="3"/>
  <c r="G43" i="3"/>
  <c r="G42" i="3"/>
  <c r="G41" i="3"/>
  <c r="F40" i="3"/>
  <c r="E40" i="3"/>
  <c r="D40" i="3"/>
  <c r="F37" i="3"/>
  <c r="E37" i="3"/>
  <c r="D37" i="3"/>
  <c r="G36" i="3"/>
  <c r="G35" i="3"/>
  <c r="G34" i="3"/>
  <c r="G33" i="3"/>
  <c r="G32" i="3"/>
  <c r="G31" i="3"/>
  <c r="G30" i="3"/>
  <c r="F26" i="3"/>
  <c r="E26" i="3"/>
  <c r="D26" i="3"/>
  <c r="G25" i="3"/>
  <c r="G24" i="3"/>
  <c r="G23" i="3"/>
  <c r="G21" i="3"/>
  <c r="G20" i="3"/>
  <c r="G19" i="3"/>
  <c r="F15" i="3"/>
  <c r="E15" i="3"/>
  <c r="G14" i="3"/>
  <c r="G13" i="3"/>
  <c r="G12" i="3"/>
  <c r="G10" i="3"/>
  <c r="G9" i="3"/>
  <c r="F4" i="3"/>
  <c r="E4" i="3"/>
  <c r="D4" i="3"/>
  <c r="C20" i="2"/>
  <c r="E19" i="2"/>
  <c r="E18" i="2"/>
  <c r="E17" i="2"/>
  <c r="G52" i="3" l="1"/>
  <c r="I25" i="37"/>
  <c r="G37" i="3"/>
  <c r="G186" i="3"/>
  <c r="G199" i="3"/>
  <c r="G11" i="3"/>
  <c r="G161" i="3"/>
  <c r="G93" i="3"/>
  <c r="G150" i="3"/>
  <c r="G60" i="3"/>
  <c r="I57" i="37" s="1"/>
  <c r="G142" i="3"/>
  <c r="G202" i="3"/>
  <c r="G204" i="3"/>
  <c r="G205" i="3"/>
  <c r="F206" i="3"/>
  <c r="G203" i="3"/>
  <c r="G201" i="3"/>
  <c r="G71" i="3"/>
  <c r="G26" i="3"/>
  <c r="G183" i="3"/>
  <c r="G138" i="3"/>
  <c r="G127" i="3"/>
  <c r="G116" i="3"/>
  <c r="G48" i="3"/>
  <c r="G200" i="3"/>
  <c r="E206" i="3"/>
  <c r="E208" i="3" s="1"/>
  <c r="G172" i="3"/>
  <c r="G105" i="3"/>
  <c r="G82" i="3"/>
  <c r="G108" i="3"/>
  <c r="G119" i="3"/>
  <c r="G97" i="3"/>
  <c r="G18" i="3"/>
  <c r="G175" i="3"/>
  <c r="G85" i="3"/>
  <c r="G7" i="3"/>
  <c r="G29" i="3"/>
  <c r="G153" i="3"/>
  <c r="G40" i="3"/>
  <c r="G130" i="3"/>
  <c r="G63" i="3"/>
  <c r="G74" i="3"/>
  <c r="G164" i="3"/>
  <c r="G194" i="3"/>
  <c r="K191" i="37" l="1"/>
  <c r="F208" i="3"/>
  <c r="J191" i="37"/>
  <c r="E16" i="2" l="1"/>
  <c r="D20" i="2"/>
  <c r="C65" i="2" l="1"/>
  <c r="E20" i="2"/>
  <c r="D206" i="3" l="1"/>
  <c r="G206" i="3" s="1"/>
  <c r="D15" i="3"/>
  <c r="G15" i="3" s="1"/>
  <c r="G8" i="3"/>
  <c r="I15" i="37"/>
  <c r="G208" i="3" l="1"/>
  <c r="D208" i="3"/>
  <c r="I191" i="37"/>
  <c r="L189" i="37" l="1"/>
  <c r="L191" i="37" s="1"/>
  <c r="E25" i="2"/>
  <c r="C59" i="2" s="1"/>
  <c r="L193" i="37" l="1"/>
  <c r="L194" i="37" s="1"/>
  <c r="E23" i="2" l="1"/>
  <c r="C57" i="2" s="1"/>
  <c r="D32" i="2" l="1"/>
  <c r="E30" i="2"/>
  <c r="E32" i="2" s="1"/>
  <c r="E33" i="2" s="1"/>
</calcChain>
</file>

<file path=xl/sharedStrings.xml><?xml version="1.0" encoding="utf-8"?>
<sst xmlns="http://schemas.openxmlformats.org/spreadsheetml/2006/main" count="831" uniqueCount="311">
  <si>
    <t>Annex D - PBF Project Budget</t>
  </si>
  <si>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</si>
  <si>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</si>
  <si>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</si>
  <si>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UNDP</t>
  </si>
  <si>
    <t>UNESCO</t>
  </si>
  <si>
    <t>UNICEF</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</si>
  <si>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</si>
  <si>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</si>
  <si>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</si>
  <si>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rgb="FF000000"/>
        <rFont val="Calibri"/>
        <family val="2"/>
        <scheme val="minor"/>
      </rPr>
      <t xml:space="preserve">GEWE justification </t>
    </r>
    <r>
      <rPr>
        <sz val="12"/>
        <color rgb="FF000000"/>
        <rFont val="Calibri"/>
        <family val="2"/>
        <scheme val="minor"/>
      </rPr>
      <t>(e.g. training includes session on gender equality, specific efforts made to ensure equal representation of women and men etc.)</t>
    </r>
  </si>
  <si>
    <r>
      <t xml:space="preserve">Any other </t>
    </r>
    <r>
      <rPr>
        <b/>
        <sz val="12"/>
        <color rgb="FF000000"/>
        <rFont val="Calibri"/>
        <family val="2"/>
        <scheme val="minor"/>
      </rPr>
      <t>remarks</t>
    </r>
    <r>
      <rPr>
        <sz val="12"/>
        <color rgb="FF000000"/>
        <rFont val="Calibri"/>
        <family val="2"/>
        <scheme val="minor"/>
      </rPr>
      <t xml:space="preserve"> (e.g. on types of inputs provided or budget justification, esp. for TA or travel costs)</t>
    </r>
  </si>
  <si>
    <t xml:space="preserve">OUTCOME 1: </t>
  </si>
  <si>
    <t>Young men and women are empowered to deliver socially responsible initiatives, promote positive and inclusive narratives contributing to social cohesion</t>
  </si>
  <si>
    <t>Output 1.1:</t>
  </si>
  <si>
    <t>Enhanced capacities of young women and men to voice their needs and participate in identifying priority areas through local dialogue</t>
  </si>
  <si>
    <t>Activity 1.1.1:</t>
  </si>
  <si>
    <t>Gender-sensitive mapping of youth organizations and youth bodies, along with dialogue platforms in selected local communities (UNDP)</t>
  </si>
  <si>
    <t>Activity 1.1.2:</t>
  </si>
  <si>
    <t>Local Dialogue Platforms for youth engagement are developed or reinvigorated in target localities (UNDP)</t>
  </si>
  <si>
    <t>LDPs equal representation of women and men among youth engagement</t>
  </si>
  <si>
    <t>UNDP Project Manager (30%) and UNDP Project Associate (30%)</t>
  </si>
  <si>
    <t>Activity 1.1.3:</t>
  </si>
  <si>
    <t>Implementation of youth community engagement activities (UNDP)</t>
  </si>
  <si>
    <t>equal representation of women and men among youth engagement</t>
  </si>
  <si>
    <t>it's a part of SGF</t>
  </si>
  <si>
    <t>Activity 1.1.4</t>
  </si>
  <si>
    <t>Young people using innovative tools (UNDP)Young people Innovation challenges (UNDP)</t>
  </si>
  <si>
    <t>Activity 1.1.5</t>
  </si>
  <si>
    <t>Digital creativity of young men and women promoting diversity and peacebuilding (UNESCO)</t>
  </si>
  <si>
    <t>Activity 1.1.6</t>
  </si>
  <si>
    <t>Activity 1.1.7</t>
  </si>
  <si>
    <t>Activity 1.1.8</t>
  </si>
  <si>
    <t>Output Total</t>
  </si>
  <si>
    <t>Output 1.2:</t>
  </si>
  <si>
    <t>Young women and men engaged in trust-building cross-community and inter-entity initiatives</t>
  </si>
  <si>
    <t>Activity 1.2.1</t>
  </si>
  <si>
    <t>Establishment of Small Grants Facility - (Joint activity UNDP-leading, UNESCO, UNICEF)</t>
  </si>
  <si>
    <t>Particular attention will be given to the initiatives promoting gender equality and inclusion, empowering young girls and women for greater social activism and those fighting gender-based stereotypes and discrimination.</t>
  </si>
  <si>
    <t>including section for Youth Leadership projects in local communities; UNDP Project Manager (70%) and Project Associate (70%)</t>
  </si>
  <si>
    <t>Activity 1.2.2</t>
  </si>
  <si>
    <t>Implementation of Youth Futures/Leadership Fellowship (UNDP)</t>
  </si>
  <si>
    <t>equal representation of women and men among youth engagement. Training youth leaders will aim to have equal representation women among participants. It will also consider gender mainstreaming when creating activities to ensure gender perspective is included in planning and delivery.</t>
  </si>
  <si>
    <t>Activity 1.2.3</t>
  </si>
  <si>
    <t>Networking and joint volunteering activities for young leaders (UNDP)</t>
  </si>
  <si>
    <t>Activity 1.2.4</t>
  </si>
  <si>
    <t>Supporting and creating Community Volunteers in selected locations (UNICEF)</t>
  </si>
  <si>
    <t>Particular attention will be put on promoting the importance of more women participating in the public life of their communities, equal representation of women and men among youth engagement</t>
  </si>
  <si>
    <t>Activity 1.2.5</t>
  </si>
  <si>
    <t>Promoting education of peace and cultural diversity through Arts Education (UNESCO)</t>
  </si>
  <si>
    <t>Activity 1.2.6</t>
  </si>
  <si>
    <t>Supporting joint inter-community projects through the Community of Schools (UNICEF)</t>
  </si>
  <si>
    <t xml:space="preserve">Equal participation of both women and men will be encouraged; participating schools will be asked to consider and address specific needs of girls and boys within their activities </t>
  </si>
  <si>
    <t>Activity 1.2.7</t>
  </si>
  <si>
    <t>Activity 1.2.8</t>
  </si>
  <si>
    <t>Output 1.3:</t>
  </si>
  <si>
    <t>Amplify positive stories and progressive voices to reduce community divisions</t>
  </si>
  <si>
    <t>Activity 1.3.1</t>
  </si>
  <si>
    <t>Joint communication advocacy campaign (JOINT)</t>
  </si>
  <si>
    <t xml:space="preserve">targeting equal representation of women and men, also creating positive narratives in terms of gender equality, women empowerment and trustbuilding activiites. </t>
  </si>
  <si>
    <t>Jount RUNO activities.including Joint UN DFF Communication Specialist  (UNV - 15%)</t>
  </si>
  <si>
    <t>Activity 1.3.2</t>
  </si>
  <si>
    <t>Mapping exercise of change makers and promoting positive stories (JOINT)</t>
  </si>
  <si>
    <t xml:space="preserve">equal representation of women and men </t>
  </si>
  <si>
    <t>Jount RUNO activities, including Joint UN DFF Communication Specialist  (UNV - 15%)</t>
  </si>
  <si>
    <t>Activity 1.3.3</t>
  </si>
  <si>
    <t>Reviving the DFF legacy – knowledge and product repository (JOINT)</t>
  </si>
  <si>
    <t xml:space="preserve">equal representation of women and men produced products incuding those promoting strong gender perspective. </t>
  </si>
  <si>
    <t>Jount RUNO activities, , including Joint UN DFF Communication Specialist  (UNV - 15%)</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</si>
  <si>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</si>
  <si>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</si>
  <si>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</si>
  <si>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</si>
  <si>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</si>
  <si>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</si>
  <si>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</si>
  <si>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</si>
  <si>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</si>
  <si>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</si>
  <si>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</si>
  <si>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</si>
  <si>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</si>
  <si>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</si>
  <si>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</si>
  <si>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Government institutions at state, entity and local levels have improved mechanisms to respond to youth-led and youth-centered priorities contributing to increased diversity/trust-building</t>
  </si>
  <si>
    <t>Outcome 2.1</t>
  </si>
  <si>
    <t>Vertical dialogue between decision makers and young women and men facilitated enabling institutional responsiveness to trust-building priorities</t>
  </si>
  <si>
    <t>Activity 2.1.1</t>
  </si>
  <si>
    <t>Establishing thematically focused inclusive Dialogue Platforms (JOINT)</t>
  </si>
  <si>
    <t xml:space="preserve"> 
selected topics to target women; equal representation of women among DP particpants, both lecturers and beneficiaires.</t>
  </si>
  <si>
    <t>Jount RUNO activities.</t>
  </si>
  <si>
    <t>Activity 2.1.2</t>
  </si>
  <si>
    <t>Activity 2.1.3</t>
  </si>
  <si>
    <t>Activity 2.1.4</t>
  </si>
  <si>
    <t>Activity 2.1.5</t>
  </si>
  <si>
    <t>Activity 2.1.6</t>
  </si>
  <si>
    <t>Activity 2.1.7</t>
  </si>
  <si>
    <t>Activity 2.1.8</t>
  </si>
  <si>
    <t>Output 2.2</t>
  </si>
  <si>
    <t>Improved capacities and accountability of institutions for inclusive quality education and promotion of respect for diversity</t>
  </si>
  <si>
    <t>Activity 2.2.1</t>
  </si>
  <si>
    <t>Supporting educational professionals to foster a culture of peace and appreciation of cultural diversity (UNESCO)</t>
  </si>
  <si>
    <t>The targeted teachers, both male and female, will be empowered to strongly promote inclusivity and equality in the classrooms and challenge gender bias and stereotypes; a gender-transformative teaching approach will encourage learners to fully harness their potential as equal. </t>
  </si>
  <si>
    <t>Activity 2.2.2</t>
  </si>
  <si>
    <t>Setting the ground for establishment of an innovative and community-led Cultural Hub concept (joint activity, UNESCO lead, RCO supported)</t>
  </si>
  <si>
    <t>consultations and planning process will involve equally men and women</t>
  </si>
  <si>
    <t>Activity 2.2.3</t>
  </si>
  <si>
    <t>Creating FreeEd platform for teachers’ community of practice (UNICEF)</t>
  </si>
  <si>
    <t xml:space="preserve">The platform will be open for both female and male teachers, for sharing best practices. It will provide an opportunity to promote gender-responsive teaching methods, by sharing already developed manuals on GRTM through other interventions. </t>
  </si>
  <si>
    <t>Activity 2.2.4</t>
  </si>
  <si>
    <t>Development of the educational module on active citizenship (UNICEF)</t>
  </si>
  <si>
    <t>This educational module will focus particularly on skills relevant for promoting equality, including gender equality, respect for diversity, and personal empowerment to counter negative gender biases and stereotypes.</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</si>
  <si>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</si>
  <si>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</si>
  <si>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</si>
  <si>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</si>
  <si>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</si>
  <si>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</si>
  <si>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</si>
  <si>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</si>
  <si>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</si>
  <si>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</si>
  <si>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</si>
  <si>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</si>
  <si>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</si>
  <si>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</si>
  <si>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</si>
  <si>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</si>
  <si>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</si>
  <si>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</si>
  <si>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</si>
  <si>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</si>
  <si>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</si>
  <si>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</si>
  <si>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</si>
  <si>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</si>
  <si>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</si>
  <si>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</si>
  <si>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</si>
  <si>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</si>
  <si>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</si>
  <si>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</si>
  <si>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</si>
  <si>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</si>
  <si>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</si>
  <si>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</si>
  <si>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</si>
  <si>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</si>
  <si>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</si>
  <si>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</si>
  <si>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</si>
  <si>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</si>
  <si>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</si>
  <si>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</si>
  <si>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</si>
  <si>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</si>
  <si>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</si>
  <si>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</si>
  <si>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</si>
  <si>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</si>
  <si>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</si>
  <si>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</si>
  <si>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</si>
  <si>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</si>
  <si>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</si>
  <si>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</si>
  <si>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</si>
  <si>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</si>
  <si>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</si>
  <si>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</si>
  <si>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</si>
  <si>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</si>
  <si>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</si>
  <si>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</si>
  <si>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</si>
  <si>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</si>
  <si>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</si>
  <si>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</si>
  <si>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</si>
  <si>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</si>
  <si>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</si>
  <si>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</si>
  <si>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</si>
  <si>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</si>
  <si>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</si>
  <si>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</si>
  <si>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</si>
  <si>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</si>
  <si>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</si>
  <si>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</si>
  <si>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</si>
  <si>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</si>
  <si>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</si>
  <si>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</si>
  <si>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</si>
  <si>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</si>
  <si>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</si>
  <si>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</si>
  <si>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</si>
  <si>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</si>
  <si>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</si>
  <si>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</si>
  <si>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</si>
  <si>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</si>
  <si>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</si>
  <si>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</si>
  <si>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</si>
  <si>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</si>
  <si>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</si>
  <si>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Joint UN DFF Project Coordinator (100%), Joint UN DFF Project Associate (100%), Joint UN DFF Communication Specialist (UNV - 55%)</t>
  </si>
  <si>
    <t>Additional operational costs</t>
  </si>
  <si>
    <t xml:space="preserve">
Rent of offices; IT equipment; travel; miscellaneous; </t>
  </si>
  <si>
    <t>Monitoring budget</t>
  </si>
  <si>
    <t>UNDP Quality Assurance (5%) and M&amp;E Expert (10%); UNICEF: Programme officer and  Planning and monitoring officer; UNESCO: Programme Officer and M&amp;E Officer, Surveys - Consultancies</t>
  </si>
  <si>
    <t>Budget for independent final evaluation</t>
  </si>
  <si>
    <t>Total Additional Costs</t>
  </si>
  <si>
    <t>Totals</t>
  </si>
  <si>
    <t>Sub-Total Project Budget</t>
  </si>
  <si>
    <t>Indirect support costs (7%):</t>
  </si>
  <si>
    <t xml:space="preserve">Total Expenditure </t>
  </si>
  <si>
    <t>Performance-Based Tranche Breakdown</t>
  </si>
  <si>
    <t>Delivery Rate:</t>
  </si>
  <si>
    <t>Tranche %</t>
  </si>
  <si>
    <t>First Tranche:</t>
  </si>
  <si>
    <t>Second Tranche:</t>
  </si>
  <si>
    <t>Third Tranche</t>
  </si>
  <si>
    <t>Total:</t>
  </si>
  <si>
    <r>
      <t xml:space="preserve">$ Towards GEWE </t>
    </r>
    <r>
      <rPr>
        <sz val="11"/>
        <color theme="1"/>
        <rFont val="Calibri"/>
        <family val="2"/>
        <scheme val="minor"/>
      </rPr>
      <t>(includes indirect costs)</t>
    </r>
  </si>
  <si>
    <t>% Towards GEWE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</si>
  <si>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</si>
  <si>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</si>
  <si>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</si>
  <si>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</si>
  <si>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</si>
  <si>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</si>
  <si>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</si>
  <si>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</si>
  <si>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</si>
  <si>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</si>
  <si>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</si>
  <si>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</si>
  <si>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</si>
  <si>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</si>
  <si>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</si>
  <si>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</si>
  <si>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</si>
  <si>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</si>
  <si>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</si>
  <si>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</si>
  <si>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</si>
  <si>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</si>
  <si>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</si>
  <si>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</si>
  <si>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</si>
  <si>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</si>
  <si>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</si>
  <si>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</si>
  <si>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</si>
  <si>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FINANCIAL PROGRESS REPORT</t>
  </si>
  <si>
    <t>(Amounts in US dollars)</t>
  </si>
  <si>
    <t>Project Title: A more Equitable Society: Promoting Social Cohesion and Diversity in Bosnia and Herzegovina (Dialogue for Future 3 – DFF3)</t>
  </si>
  <si>
    <t>IOM Reference (PRISM Project Code):</t>
  </si>
  <si>
    <t>Donor Reference/Atlas No. (if applicable): 011363/01001872</t>
  </si>
  <si>
    <t>Project Duration: 36 months</t>
  </si>
  <si>
    <t xml:space="preserve">Previous Periods </t>
  </si>
  <si>
    <t>Current Period</t>
  </si>
  <si>
    <t>Commitment</t>
  </si>
  <si>
    <t>(A)</t>
  </si>
  <si>
    <t>(B)</t>
  </si>
  <si>
    <t>C= (A+B)</t>
  </si>
  <si>
    <t>(D)</t>
  </si>
  <si>
    <t>Income</t>
  </si>
  <si>
    <t xml:space="preserve">   Contributions</t>
  </si>
  <si>
    <t xml:space="preserve">              Peace Building Fund</t>
  </si>
  <si>
    <t xml:space="preserve">              Donor B</t>
  </si>
  <si>
    <t xml:space="preserve">              Donor C</t>
  </si>
  <si>
    <t xml:space="preserve">   Other</t>
  </si>
  <si>
    <t>Total Income</t>
  </si>
  <si>
    <t>Expenditure</t>
  </si>
  <si>
    <t>New Harmonized Reporting Categories</t>
  </si>
  <si>
    <t>Staff and other personnel costs</t>
  </si>
  <si>
    <t>Supplies, Commodities, Materials</t>
  </si>
  <si>
    <t>Equipment, Vehicles and Furniture including Depreciation</t>
  </si>
  <si>
    <t>Contractual Services</t>
  </si>
  <si>
    <t>Travel</t>
  </si>
  <si>
    <t>Transfers and Grants Counterparts</t>
  </si>
  <si>
    <t>General Operating and Other Direct Costs</t>
  </si>
  <si>
    <t>Total programme costs</t>
  </si>
  <si>
    <t xml:space="preserve">  Indirect Support Costs</t>
  </si>
  <si>
    <t>Balance</t>
  </si>
  <si>
    <t>Renaud Meyer</t>
  </si>
  <si>
    <t>Resident Representative</t>
  </si>
  <si>
    <t>Instruction:</t>
  </si>
  <si>
    <r>
      <t xml:space="preserve">(1) For </t>
    </r>
    <r>
      <rPr>
        <b/>
        <sz val="10"/>
        <rFont val="Arial"/>
        <family val="2"/>
      </rPr>
      <t>Column A - Previous Periods</t>
    </r>
  </si>
  <si>
    <t>Include cumulative balance of figures reported from previous periods or years</t>
  </si>
  <si>
    <r>
      <t xml:space="preserve">(2)  For </t>
    </r>
    <r>
      <rPr>
        <b/>
        <sz val="10"/>
        <rFont val="Tahoma"/>
        <family val="2"/>
      </rPr>
      <t>Column B - Current Period</t>
    </r>
  </si>
  <si>
    <t>Include figures to be reported for the current reporting period or year</t>
  </si>
  <si>
    <t>- For Revenue part, please fill in based on ZCJI3.</t>
  </si>
  <si>
    <t>- The complete New Harmonized Reporting Categories were as follows:</t>
  </si>
  <si>
    <r>
      <t xml:space="preserve">(3)  For </t>
    </r>
    <r>
      <rPr>
        <b/>
        <sz val="10"/>
        <rFont val="Tahoma"/>
        <family val="2"/>
      </rPr>
      <t>Column D - Commitments for Current Period</t>
    </r>
  </si>
  <si>
    <t>Include figures to be reported for Open POs and Subsequent Expenses.</t>
  </si>
  <si>
    <t>Line #</t>
  </si>
  <si>
    <t>Line description</t>
  </si>
  <si>
    <t xml:space="preserve">Definition of figure to be reflected </t>
  </si>
  <si>
    <r>
      <t>Indirect Support Costs</t>
    </r>
    <r>
      <rPr>
        <b/>
        <sz val="10"/>
        <color indexed="12"/>
        <rFont val="Arial"/>
        <family val="2"/>
      </rPr>
      <t> </t>
    </r>
  </si>
  <si>
    <t xml:space="preserve">Total Received Funds (this project)  </t>
  </si>
  <si>
    <t>Agency Earned Interest Income</t>
  </si>
  <si>
    <t>if any</t>
  </si>
  <si>
    <t xml:space="preserve">Refunds (end project) </t>
  </si>
  <si>
    <t>Jan 2024 - Dec 2025</t>
  </si>
  <si>
    <t>Jan 2026 -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</si>
</sst>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0.00_);_(* \(#,##0.00\);_(* &quot;-&quot;??_);_(@_)"/>
    <numFmt numFmtId="166" formatCode="_-* #,##0.00\ _k_r_-;\-* #,##0.00\ _k_r_-;_-* &quot;-&quot;??\ _k_r_-;_-@_-"/>
  </numFmts>
  <fonts count="4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2"/>
      <color rgb="FF000000"/>
      <name val="Calibri"/>
      <family val="2"/>
      <scheme val="minor"/>
    </font>
    <font>
      <sz val="10"/>
      <name val="Arial"/>
      <family val="2"/>
    </font>
    <font>
      <b/>
      <sz val="14"/>
      <color rgb="FFFF0000"/>
      <name val="Times New Roman"/>
      <family val="1"/>
    </font>
    <font>
      <b/>
      <sz val="14"/>
      <color indexed="8"/>
      <name val="Times New Roman"/>
      <family val="1"/>
    </font>
    <font>
      <b/>
      <sz val="10"/>
      <color indexed="8"/>
      <name val="Times New Roman"/>
      <family val="1"/>
    </font>
    <font>
      <b/>
      <sz val="12"/>
      <name val="Times New Roman"/>
      <family val="1"/>
    </font>
    <font>
      <b/>
      <sz val="10"/>
      <name val="Arial"/>
      <family val="2"/>
    </font>
    <font>
      <b/>
      <sz val="14"/>
      <name val="Arial"/>
      <family val="2"/>
    </font>
    <font>
      <sz val="14"/>
      <name val="Arial"/>
      <family val="2"/>
    </font>
    <font>
      <b/>
      <sz val="14"/>
      <color rgb="FF0070C0"/>
      <name val="Arial"/>
      <family val="2"/>
    </font>
    <font>
      <sz val="12"/>
      <name val="Arial"/>
      <family val="2"/>
    </font>
    <font>
      <b/>
      <sz val="10"/>
      <color theme="3"/>
      <name val="Arial"/>
      <family val="2"/>
    </font>
    <font>
      <b/>
      <u/>
      <sz val="10"/>
      <name val="Arial"/>
      <family val="2"/>
    </font>
    <font>
      <sz val="10"/>
      <name val="Tahoma"/>
      <family val="2"/>
    </font>
    <font>
      <b/>
      <sz val="10"/>
      <name val="Tahoma"/>
      <family val="2"/>
    </font>
    <font>
      <b/>
      <i/>
      <sz val="10"/>
      <name val="Arial"/>
      <family val="2"/>
    </font>
    <font>
      <b/>
      <sz val="10"/>
      <color indexed="12"/>
      <name val="Arial"/>
      <family val="2"/>
    </font>
    <font>
      <sz val="12"/>
      <color theme="1"/>
      <name val="Calibri"/>
      <family val="2"/>
      <scheme val="minor"/>
    </font>
    <font>
      <b/>
      <sz val="24"/>
      <color rgb="FF00B0F0"/>
      <name val="Calibri"/>
      <family val="2"/>
      <scheme val="minor"/>
    </font>
    <font>
      <b/>
      <sz val="36"/>
      <color theme="1"/>
      <name val="Calibri"/>
      <family val="2"/>
      <scheme val="minor"/>
    </font>
    <font>
      <sz val="36"/>
      <color theme="1"/>
      <name val="Calibri"/>
      <family val="2"/>
      <scheme val="minor"/>
    </font>
    <font>
      <b/>
      <sz val="12"/>
      <color theme="1"/>
      <name val="Calibri"/>
      <family val="2"/>
    </font>
    <font>
      <sz val="12"/>
      <color theme="1"/>
      <name val="Calibri"/>
      <family val="2"/>
    </font>
    <font>
      <b/>
      <sz val="14"/>
      <color theme="1"/>
      <name val="Calibri"/>
      <family val="2"/>
      <scheme val="minor"/>
    </font>
    <font>
      <b/>
      <sz val="12"/>
      <color theme="1"/>
      <name val="Calibri"/>
      <family val="2"/>
      <scheme val="minor"/>
    </font>
    <font>
      <sz val="11"/>
      <name val="Calibri"/>
      <family val="2"/>
    </font>
    <font>
      <sz val="11"/>
      <name val="Aptos Narrow"/>
      <family val="2"/>
    </font>
    <font>
      <sz val="12"/>
      <color rgb="FFFF0000"/>
      <name val="Calibri"/>
      <family val="2"/>
      <scheme val="minor"/>
    </font>
    <font>
      <sz val="36"/>
      <color rgb="FF000000"/>
      <name val="Calibri"/>
      <family val="2"/>
      <scheme val="minor"/>
    </font>
    <font>
      <b/>
      <sz val="20"/>
      <color theme="1"/>
      <name val="Calibri"/>
      <family val="2"/>
      <scheme val="minor"/>
    </font>
    <font>
      <b/>
      <sz val="20"/>
      <color rgb="FF000000"/>
      <name val="Calibri"/>
      <family val="2"/>
      <scheme val="minor"/>
    </font>
    <font>
      <sz val="11"/>
      <color rgb="FF000000"/>
      <name val="Calibri"/>
      <family val="2"/>
      <scheme val="minor"/>
    </font>
    <font>
      <sz val="12"/>
      <color rgb="FF000000"/>
      <name val="Calibri"/>
      <family val="2"/>
      <scheme val="minor"/>
    </font>
    <font>
      <b/>
      <sz val="12"/>
      <color rgb="FFFF0000"/>
      <name val="Calibri"/>
      <family val="2"/>
      <scheme val="minor"/>
    </font>
    <font>
      <sz val="12"/>
      <color rgb="FF000000"/>
      <name val="Calibri"/>
      <family val="2"/>
    </font>
    <font>
      <sz val="12"/>
      <name val="Calibri"/>
      <family val="2"/>
      <scheme val="minor"/>
    </font>
    <font>
      <b/>
      <sz val="12"/>
      <color rgb="FF000000"/>
      <name val="Calibri"/>
      <family val="2"/>
    </font>
    <font>
      <sz val="11"/>
      <color rgb="FF000000"/>
      <name val="Calibri"/>
      <family val="2"/>
      <charset val="1"/>
    </font>
    <font>
      <sz val="10"/>
      <color rgb="FFFF0000"/>
      <name val="Arial"/>
      <family val="2"/>
    </font>
    <font>
      <sz val="11"/>
      <color theme="1"/>
      <name val="Calibri"/>
      <family val="2"/>
    </font>
    <font>
      <sz val="14"/>
      <color rgb="FFFF0000"/>
      <name val="Arial"/>
      <family val="2"/>
    </font>
    <font>
      <b/>
      <sz val="10"/>
      <color rgb="FF000000"/>
      <name val="Arial"/>
      <family val="2"/>
    </font>
    <font>
      <b/>
      <sz val="12"/>
      <name val="Calibri"/>
      <family val="2"/>
      <scheme val="minor"/>
    </font>
    <font>
      <sz val="12"/>
      <name val="Calibri"/>
      <family val="2"/>
    </font>
  </fonts>
  <fills count="1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indexed="44"/>
        <bgColor indexed="64"/>
      </patternFill>
    </fill>
    <fill>
      <patternFill patternType="solid">
        <fgColor indexed="43"/>
        <bgColor indexed="64"/>
      </patternFill>
    </fill>
    <fill>
      <patternFill patternType="solid">
        <fgColor theme="0"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rgb="FF000000"/>
      </patternFill>
    </fill>
    <fill>
      <patternFill patternType="solid">
        <fgColor theme="0"/>
        <bgColor rgb="FF000000"/>
      </patternFill>
    </fill>
    <fill>
      <patternFill patternType="solid">
        <fgColor theme="7" tint="0.39997558519241921"/>
        <bgColor indexed="64"/>
      </patternFill>
    </fill>
    <fill>
      <patternFill patternType="solid">
        <fgColor rgb="FFD9D9D9"/>
        <bgColor rgb="FF000000"/>
      </patternFill>
    </fill>
    <fill>
      <patternFill patternType="solid">
        <fgColor rgb="FFFFFF99"/>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0">
    <xf numFmtId="0" fontId="0" fillId="0" borderId="0"/>
    <xf numFmtId="0" fontId="5" fillId="0" borderId="0"/>
    <xf numFmtId="165" fontId="5" fillId="0" borderId="0" applyFont="0" applyFill="0" applyBorder="0" applyAlignment="0" applyProtection="0"/>
    <xf numFmtId="164" fontId="1" fillId="0" borderId="0" applyFont="0" applyFill="0" applyBorder="0" applyAlignment="0" applyProtection="0"/>
    <xf numFmtId="0" fontId="29" fillId="0" borderId="0"/>
    <xf numFmtId="0" fontId="30" fillId="0" borderId="0"/>
    <xf numFmtId="164" fontId="1" fillId="0" borderId="0" applyFont="0" applyFill="0" applyBorder="0" applyAlignment="0" applyProtection="0"/>
    <xf numFmtId="9" fontId="1" fillId="0" borderId="0" applyFont="0" applyFill="0" applyBorder="0" applyAlignment="0" applyProtection="0"/>
    <xf numFmtId="0" fontId="43" fillId="0" borderId="0"/>
    <xf numFmtId="43" fontId="1" fillId="0" borderId="0" applyFont="0" applyFill="0" applyBorder="0" applyAlignment="0" applyProtection="0"/>
  </cellStyleXfs>
  <cellXfs count="315">
    <xf numFmtId="0" fontId="0" fillId="0" borderId="0" xfId="0"/>
    <xf numFmtId="0" fontId="5" fillId="0" borderId="0" xfId="1"/>
    <xf numFmtId="0" fontId="8" fillId="0" borderId="0" xfId="1" applyFont="1" applyAlignment="1">
      <alignment horizontal="center"/>
    </xf>
    <xf numFmtId="0" fontId="9" fillId="0" borderId="0" xfId="1" applyFont="1"/>
    <xf numFmtId="0" fontId="10" fillId="4" borderId="11" xfId="1" applyFont="1" applyFill="1" applyBorder="1" applyAlignment="1">
      <alignment horizontal="center" vertical="top" wrapText="1"/>
    </xf>
    <xf numFmtId="0" fontId="10" fillId="4" borderId="11" xfId="1" applyFont="1" applyFill="1" applyBorder="1" applyAlignment="1">
      <alignment horizontal="center" vertical="center" wrapText="1"/>
    </xf>
    <xf numFmtId="0" fontId="10" fillId="4" borderId="13" xfId="1" applyFont="1" applyFill="1" applyBorder="1" applyAlignment="1">
      <alignment horizontal="center" vertical="top" wrapText="1"/>
    </xf>
    <xf numFmtId="0" fontId="5" fillId="4" borderId="13" xfId="1" applyFill="1" applyBorder="1" applyAlignment="1">
      <alignment vertical="top" wrapText="1"/>
    </xf>
    <xf numFmtId="0" fontId="5" fillId="4" borderId="15" xfId="1" applyFill="1" applyBorder="1" applyAlignment="1">
      <alignment vertical="top" wrapText="1"/>
    </xf>
    <xf numFmtId="0" fontId="11" fillId="5" borderId="14" xfId="1" applyFont="1" applyFill="1" applyBorder="1" applyAlignment="1">
      <alignment vertical="top" wrapText="1"/>
    </xf>
    <xf numFmtId="0" fontId="12" fillId="5" borderId="15" xfId="1" applyFont="1" applyFill="1" applyBorder="1" applyAlignment="1">
      <alignment vertical="top" wrapText="1"/>
    </xf>
    <xf numFmtId="0" fontId="12" fillId="0" borderId="14" xfId="1" applyFont="1" applyBorder="1" applyAlignment="1">
      <alignment vertical="top" wrapText="1"/>
    </xf>
    <xf numFmtId="0" fontId="12" fillId="0" borderId="15" xfId="1" applyFont="1" applyBorder="1" applyAlignment="1">
      <alignment vertical="top" wrapText="1"/>
    </xf>
    <xf numFmtId="165" fontId="12" fillId="6" borderId="15" xfId="2" applyFont="1" applyFill="1" applyBorder="1" applyAlignment="1">
      <alignment vertical="top" wrapText="1"/>
    </xf>
    <xf numFmtId="0" fontId="12" fillId="0" borderId="14" xfId="1" applyFont="1" applyBorder="1" applyAlignment="1">
      <alignment horizontal="left" vertical="top" wrapText="1"/>
    </xf>
    <xf numFmtId="165" fontId="12" fillId="0" borderId="15" xfId="2" applyFont="1" applyBorder="1" applyAlignment="1">
      <alignment vertical="top" wrapText="1"/>
    </xf>
    <xf numFmtId="165" fontId="12" fillId="5" borderId="15" xfId="2" applyFont="1" applyFill="1" applyBorder="1" applyAlignment="1">
      <alignment vertical="top" wrapText="1"/>
    </xf>
    <xf numFmtId="0" fontId="13" fillId="0" borderId="14" xfId="1" applyFont="1" applyBorder="1" applyAlignment="1">
      <alignment vertical="top" wrapText="1"/>
    </xf>
    <xf numFmtId="0" fontId="14" fillId="0" borderId="14" xfId="1" applyFont="1" applyBorder="1" applyAlignment="1">
      <alignment horizontal="left" vertical="top" wrapText="1" indent="2"/>
    </xf>
    <xf numFmtId="0" fontId="11" fillId="0" borderId="14" xfId="1" applyFont="1" applyBorder="1" applyAlignment="1">
      <alignment vertical="top" wrapText="1"/>
    </xf>
    <xf numFmtId="0" fontId="14" fillId="0" borderId="14" xfId="1" applyFont="1" applyBorder="1" applyAlignment="1">
      <alignment horizontal="left" vertical="top" wrapText="1" indent="1"/>
    </xf>
    <xf numFmtId="0" fontId="5" fillId="0" borderId="19" xfId="1" applyBorder="1"/>
    <xf numFmtId="0" fontId="16" fillId="0" borderId="0" xfId="1" applyFont="1"/>
    <xf numFmtId="0" fontId="5" fillId="0" borderId="0" xfId="1" quotePrefix="1"/>
    <xf numFmtId="0" fontId="17" fillId="0" borderId="0" xfId="1" applyFont="1"/>
    <xf numFmtId="0" fontId="17" fillId="0" borderId="0" xfId="1" quotePrefix="1" applyFont="1"/>
    <xf numFmtId="0" fontId="5" fillId="5" borderId="20" xfId="1" applyFill="1" applyBorder="1" applyAlignment="1">
      <alignment horizontal="center" vertical="center" wrapText="1"/>
    </xf>
    <xf numFmtId="0" fontId="5" fillId="5" borderId="18" xfId="1" applyFill="1" applyBorder="1" applyAlignment="1">
      <alignment horizontal="center" vertical="center" wrapText="1"/>
    </xf>
    <xf numFmtId="0" fontId="17" fillId="5" borderId="18" xfId="1" applyFont="1" applyFill="1" applyBorder="1" applyAlignment="1">
      <alignment horizontal="center" vertical="center" wrapText="1"/>
    </xf>
    <xf numFmtId="0" fontId="10" fillId="0" borderId="14" xfId="1" applyFont="1" applyBorder="1" applyAlignment="1">
      <alignment horizontal="center" vertical="top" wrapText="1"/>
    </xf>
    <xf numFmtId="0" fontId="10" fillId="0" borderId="15" xfId="1" applyFont="1" applyBorder="1" applyAlignment="1">
      <alignment horizontal="justify" vertical="top" wrapText="1"/>
    </xf>
    <xf numFmtId="165" fontId="18" fillId="0" borderId="15" xfId="2" applyFont="1" applyBorder="1" applyAlignment="1">
      <alignment horizontal="justify" vertical="top" wrapText="1"/>
    </xf>
    <xf numFmtId="0" fontId="19" fillId="0" borderId="14" xfId="1" applyFont="1" applyBorder="1" applyAlignment="1">
      <alignment horizontal="center" vertical="top" wrapText="1"/>
    </xf>
    <xf numFmtId="0" fontId="19" fillId="0" borderId="15" xfId="1" applyFont="1" applyBorder="1" applyAlignment="1">
      <alignment horizontal="justify" vertical="top"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164" fontId="25" fillId="7" borderId="0" xfId="3" applyFont="1" applyFill="1" applyBorder="1" applyAlignment="1" applyProtection="1">
      <alignment vertical="center" wrapText="1"/>
    </xf>
    <xf numFmtId="0" fontId="26" fillId="0" borderId="0" xfId="0" applyFont="1" applyAlignment="1">
      <alignment vertical="center" wrapText="1"/>
    </xf>
    <xf numFmtId="0" fontId="27" fillId="0" borderId="0" xfId="0" applyFont="1" applyAlignment="1">
      <alignment wrapText="1"/>
    </xf>
    <xf numFmtId="0" fontId="28" fillId="7" borderId="0" xfId="0" applyFont="1" applyFill="1" applyAlignment="1">
      <alignment horizontal="left" wrapText="1"/>
    </xf>
    <xf numFmtId="164" fontId="28" fillId="3" borderId="21" xfId="3" applyFont="1" applyFill="1" applyBorder="1" applyAlignment="1" applyProtection="1">
      <alignment horizontal="center" vertical="center" wrapText="1"/>
      <protection locked="0"/>
    </xf>
    <xf numFmtId="0" fontId="28" fillId="3" borderId="21" xfId="0" applyFont="1" applyFill="1" applyBorder="1" applyAlignment="1">
      <alignment horizontal="center" vertical="center" wrapText="1"/>
    </xf>
    <xf numFmtId="0" fontId="28" fillId="3" borderId="7" xfId="0" applyFont="1" applyFill="1" applyBorder="1" applyAlignment="1">
      <alignment horizontal="left" wrapText="1"/>
    </xf>
    <xf numFmtId="164" fontId="28" fillId="3" borderId="7" xfId="0" applyNumberFormat="1" applyFont="1" applyFill="1" applyBorder="1" applyAlignment="1">
      <alignment horizontal="center" wrapText="1"/>
    </xf>
    <xf numFmtId="164" fontId="28" fillId="3" borderId="7" xfId="0" applyNumberFormat="1" applyFont="1" applyFill="1" applyBorder="1" applyAlignment="1">
      <alignment wrapText="1"/>
    </xf>
    <xf numFmtId="0" fontId="26" fillId="3" borderId="5" xfId="0" applyFont="1" applyFill="1" applyBorder="1" applyAlignment="1">
      <alignment vertical="center" wrapText="1"/>
    </xf>
    <xf numFmtId="164" fontId="21" fillId="0" borderId="5" xfId="0" applyNumberFormat="1" applyFont="1" applyBorder="1" applyAlignment="1" applyProtection="1">
      <alignment wrapText="1"/>
      <protection locked="0"/>
    </xf>
    <xf numFmtId="164" fontId="21" fillId="7" borderId="5" xfId="3" applyFont="1" applyFill="1" applyBorder="1" applyAlignment="1" applyProtection="1">
      <alignment horizontal="center" vertical="center" wrapText="1"/>
      <protection locked="0"/>
    </xf>
    <xf numFmtId="164" fontId="28" fillId="3" borderId="5" xfId="0" applyNumberFormat="1" applyFont="1" applyFill="1" applyBorder="1" applyAlignment="1">
      <alignment wrapText="1"/>
    </xf>
    <xf numFmtId="0" fontId="26" fillId="3" borderId="4" xfId="0" applyFont="1" applyFill="1" applyBorder="1" applyAlignment="1">
      <alignment vertical="center" wrapText="1"/>
    </xf>
    <xf numFmtId="164" fontId="21" fillId="0" borderId="4" xfId="0" applyNumberFormat="1" applyFont="1" applyBorder="1" applyAlignment="1" applyProtection="1">
      <alignment wrapText="1"/>
      <protection locked="0"/>
    </xf>
    <xf numFmtId="164" fontId="28" fillId="3" borderId="4" xfId="0" applyNumberFormat="1" applyFont="1" applyFill="1" applyBorder="1" applyAlignment="1">
      <alignment wrapText="1"/>
    </xf>
    <xf numFmtId="0" fontId="26" fillId="3" borderId="4" xfId="0" applyFont="1" applyFill="1" applyBorder="1" applyAlignment="1" applyProtection="1">
      <alignment vertical="center" wrapText="1"/>
      <protection locked="0"/>
    </xf>
    <xf numFmtId="164" fontId="28" fillId="8" borderId="4" xfId="3" applyFont="1" applyFill="1" applyBorder="1" applyAlignment="1" applyProtection="1">
      <alignment wrapText="1"/>
    </xf>
    <xf numFmtId="164" fontId="28" fillId="8" borderId="4" xfId="3" applyFont="1" applyFill="1" applyBorder="1" applyAlignment="1">
      <alignment wrapText="1"/>
    </xf>
    <xf numFmtId="0" fontId="21" fillId="7" borderId="0" xfId="0" applyFont="1" applyFill="1" applyAlignment="1">
      <alignment wrapText="1"/>
    </xf>
    <xf numFmtId="164" fontId="28" fillId="7" borderId="1" xfId="3" applyFont="1" applyFill="1" applyBorder="1" applyAlignment="1" applyProtection="1">
      <alignment wrapText="1"/>
    </xf>
    <xf numFmtId="164" fontId="28" fillId="7" borderId="2" xfId="3" applyFont="1" applyFill="1" applyBorder="1" applyAlignment="1">
      <alignment wrapText="1"/>
    </xf>
    <xf numFmtId="164" fontId="28" fillId="7" borderId="2" xfId="0" applyNumberFormat="1" applyFont="1" applyFill="1" applyBorder="1" applyAlignment="1">
      <alignment wrapText="1"/>
    </xf>
    <xf numFmtId="164" fontId="28" fillId="7" borderId="3" xfId="0" applyNumberFormat="1" applyFont="1" applyFill="1" applyBorder="1" applyAlignment="1">
      <alignment wrapText="1"/>
    </xf>
    <xf numFmtId="0" fontId="28" fillId="7" borderId="8" xfId="0" applyFont="1" applyFill="1" applyBorder="1" applyAlignment="1">
      <alignment horizontal="left" wrapText="1"/>
    </xf>
    <xf numFmtId="0" fontId="28" fillId="7" borderId="9" xfId="0" applyFont="1" applyFill="1" applyBorder="1" applyAlignment="1">
      <alignment horizontal="left" wrapText="1"/>
    </xf>
    <xf numFmtId="0" fontId="28" fillId="7" borderId="22" xfId="0" applyFont="1" applyFill="1" applyBorder="1" applyAlignment="1">
      <alignment horizontal="left" wrapText="1"/>
    </xf>
    <xf numFmtId="164" fontId="28" fillId="7" borderId="2" xfId="3" applyFont="1" applyFill="1" applyBorder="1" applyAlignment="1" applyProtection="1">
      <alignment wrapText="1"/>
    </xf>
    <xf numFmtId="0" fontId="28" fillId="3" borderId="23" xfId="0" applyFont="1" applyFill="1" applyBorder="1" applyAlignment="1">
      <alignment horizontal="center" wrapText="1"/>
    </xf>
    <xf numFmtId="0" fontId="25" fillId="3" borderId="27" xfId="0" applyFont="1" applyFill="1" applyBorder="1" applyAlignment="1">
      <alignment vertical="center" wrapText="1"/>
    </xf>
    <xf numFmtId="164" fontId="21" fillId="3" borderId="5" xfId="0" applyNumberFormat="1" applyFont="1" applyFill="1" applyBorder="1" applyAlignment="1">
      <alignment wrapText="1"/>
    </xf>
    <xf numFmtId="164" fontId="28" fillId="3" borderId="26" xfId="0" applyNumberFormat="1" applyFont="1" applyFill="1" applyBorder="1" applyAlignment="1">
      <alignment wrapText="1"/>
    </xf>
    <xf numFmtId="164" fontId="28" fillId="3" borderId="28" xfId="0" applyNumberFormat="1" applyFont="1" applyFill="1" applyBorder="1" applyAlignment="1">
      <alignment wrapText="1"/>
    </xf>
    <xf numFmtId="0" fontId="25" fillId="3" borderId="27" xfId="0" applyFont="1" applyFill="1" applyBorder="1" applyAlignment="1" applyProtection="1">
      <alignment vertical="center" wrapText="1"/>
      <protection locked="0"/>
    </xf>
    <xf numFmtId="164" fontId="21" fillId="7" borderId="0" xfId="3" applyFont="1" applyFill="1" applyBorder="1" applyAlignment="1" applyProtection="1">
      <alignment vertical="center" wrapText="1"/>
      <protection locked="0"/>
    </xf>
    <xf numFmtId="164" fontId="21" fillId="7" borderId="0" xfId="3" applyFont="1" applyFill="1" applyBorder="1" applyAlignment="1" applyProtection="1">
      <alignment vertical="center" wrapText="1"/>
    </xf>
    <xf numFmtId="164" fontId="21" fillId="3" borderId="4" xfId="0" applyNumberFormat="1" applyFont="1" applyFill="1" applyBorder="1" applyAlignment="1">
      <alignment wrapText="1"/>
    </xf>
    <xf numFmtId="164" fontId="21" fillId="3" borderId="27" xfId="3" applyFont="1" applyFill="1" applyBorder="1" applyAlignment="1" applyProtection="1">
      <alignment wrapText="1"/>
    </xf>
    <xf numFmtId="0" fontId="21" fillId="3" borderId="6" xfId="0" applyFont="1" applyFill="1" applyBorder="1" applyAlignment="1">
      <alignment wrapText="1"/>
    </xf>
    <xf numFmtId="164" fontId="21" fillId="3" borderId="7" xfId="0" applyNumberFormat="1" applyFont="1" applyFill="1" applyBorder="1" applyAlignment="1">
      <alignment wrapText="1"/>
    </xf>
    <xf numFmtId="164" fontId="21" fillId="3" borderId="29" xfId="0" applyNumberFormat="1" applyFont="1" applyFill="1" applyBorder="1" applyAlignment="1">
      <alignment wrapText="1"/>
    </xf>
    <xf numFmtId="164" fontId="28" fillId="7" borderId="0" xfId="0" applyNumberFormat="1" applyFont="1" applyFill="1" applyAlignment="1">
      <alignment vertical="center" wrapText="1"/>
    </xf>
    <xf numFmtId="164" fontId="21" fillId="7" borderId="0" xfId="0" applyNumberFormat="1" applyFont="1" applyFill="1" applyAlignment="1">
      <alignment vertical="center" wrapText="1"/>
    </xf>
    <xf numFmtId="0" fontId="28" fillId="3" borderId="30" xfId="0" applyFont="1" applyFill="1" applyBorder="1" applyAlignment="1">
      <alignment wrapText="1"/>
    </xf>
    <xf numFmtId="164" fontId="28" fillId="3" borderId="31" xfId="0" applyNumberFormat="1" applyFont="1" applyFill="1" applyBorder="1" applyAlignment="1">
      <alignment wrapText="1"/>
    </xf>
    <xf numFmtId="164" fontId="28" fillId="3" borderId="32" xfId="0" applyNumberFormat="1" applyFont="1" applyFill="1" applyBorder="1" applyAlignment="1">
      <alignment wrapText="1"/>
    </xf>
    <xf numFmtId="164" fontId="28" fillId="0" borderId="0" xfId="0" applyNumberFormat="1" applyFont="1" applyAlignment="1">
      <alignment wrapText="1"/>
    </xf>
    <xf numFmtId="0" fontId="28" fillId="0" borderId="0" xfId="0" applyFont="1" applyAlignment="1">
      <alignment horizontal="center" vertical="center" wrapText="1"/>
    </xf>
    <xf numFmtId="164" fontId="26" fillId="0" borderId="0" xfId="3" applyFont="1" applyFill="1" applyBorder="1" applyAlignment="1">
      <alignment horizontal="right" vertical="center" wrapText="1"/>
    </xf>
    <xf numFmtId="0" fontId="0" fillId="0" borderId="0" xfId="0" applyAlignment="1">
      <alignment wrapText="1"/>
    </xf>
    <xf numFmtId="164" fontId="32" fillId="7" borderId="0" xfId="6" applyFont="1" applyFill="1" applyBorder="1" applyAlignment="1">
      <alignment wrapText="1"/>
    </xf>
    <xf numFmtId="0" fontId="32" fillId="0" borderId="0" xfId="0" applyFont="1" applyAlignment="1">
      <alignment wrapText="1"/>
    </xf>
    <xf numFmtId="0" fontId="28" fillId="0" borderId="0" xfId="0" applyFont="1" applyAlignment="1">
      <alignment wrapText="1"/>
    </xf>
    <xf numFmtId="164" fontId="34" fillId="7" borderId="0" xfId="6" applyFont="1" applyFill="1" applyBorder="1" applyAlignment="1">
      <alignment horizontal="left" wrapText="1"/>
    </xf>
    <xf numFmtId="0" fontId="35" fillId="0" borderId="0" xfId="0" applyFont="1" applyAlignment="1">
      <alignment wrapText="1"/>
    </xf>
    <xf numFmtId="0" fontId="21" fillId="3" borderId="4" xfId="0" applyFont="1" applyFill="1" applyBorder="1" applyAlignment="1">
      <alignment horizontal="center" vertical="center" wrapText="1"/>
    </xf>
    <xf numFmtId="0" fontId="28" fillId="7" borderId="4" xfId="0" applyFont="1" applyFill="1" applyBorder="1" applyAlignment="1" applyProtection="1">
      <alignment horizontal="center" vertical="center" wrapText="1"/>
      <protection locked="0"/>
    </xf>
    <xf numFmtId="0" fontId="28" fillId="3" borderId="4"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7" fillId="0" borderId="0" xfId="0" applyFont="1" applyAlignment="1">
      <alignment horizontal="center" vertical="center" wrapText="1"/>
    </xf>
    <xf numFmtId="164" fontId="0" fillId="0" borderId="0" xfId="0" applyNumberFormat="1" applyAlignment="1">
      <alignment wrapText="1"/>
    </xf>
    <xf numFmtId="0" fontId="28" fillId="3" borderId="4" xfId="0" applyFont="1" applyFill="1" applyBorder="1" applyAlignment="1">
      <alignment vertical="center" wrapText="1"/>
    </xf>
    <xf numFmtId="164" fontId="31" fillId="0" borderId="0" xfId="6" applyFont="1" applyFill="1" applyBorder="1" applyAlignment="1" applyProtection="1">
      <alignment vertical="center" wrapText="1"/>
    </xf>
    <xf numFmtId="164" fontId="28" fillId="0" borderId="0" xfId="6" applyFont="1" applyFill="1" applyBorder="1" applyAlignment="1" applyProtection="1">
      <alignment vertical="center" wrapText="1"/>
    </xf>
    <xf numFmtId="0" fontId="21" fillId="3" borderId="4" xfId="0" applyFont="1" applyFill="1" applyBorder="1" applyAlignment="1">
      <alignment vertical="center" wrapText="1"/>
    </xf>
    <xf numFmtId="0" fontId="21" fillId="0" borderId="4" xfId="0" applyFont="1" applyBorder="1" applyAlignment="1" applyProtection="1">
      <alignment horizontal="left" vertical="top" wrapText="1"/>
      <protection locked="0"/>
    </xf>
    <xf numFmtId="164" fontId="21" fillId="7" borderId="4" xfId="6" applyFont="1" applyFill="1" applyBorder="1" applyAlignment="1" applyProtection="1">
      <alignment horizontal="center" vertical="center" wrapText="1"/>
      <protection locked="0"/>
    </xf>
    <xf numFmtId="164" fontId="21" fillId="0" borderId="4" xfId="6" applyFont="1" applyBorder="1" applyAlignment="1" applyProtection="1">
      <alignment horizontal="center" vertical="center" wrapText="1"/>
      <protection locked="0"/>
    </xf>
    <xf numFmtId="164" fontId="21" fillId="3" borderId="4" xfId="6" applyFont="1" applyFill="1" applyBorder="1" applyAlignment="1" applyProtection="1">
      <alignment horizontal="center" vertical="center" wrapText="1"/>
    </xf>
    <xf numFmtId="9" fontId="21" fillId="0" borderId="4" xfId="7" applyFont="1" applyBorder="1" applyAlignment="1" applyProtection="1">
      <alignment horizontal="center" vertical="center" wrapText="1"/>
      <protection locked="0"/>
    </xf>
    <xf numFmtId="164" fontId="36" fillId="7" borderId="4" xfId="6" applyFont="1" applyFill="1" applyBorder="1" applyAlignment="1" applyProtection="1">
      <alignment horizontal="center" vertical="center" wrapText="1"/>
      <protection locked="0"/>
    </xf>
    <xf numFmtId="49" fontId="36" fillId="0" borderId="4" xfId="6" applyNumberFormat="1" applyFont="1" applyBorder="1" applyAlignment="1" applyProtection="1">
      <alignment horizontal="left" wrapText="1"/>
      <protection locked="0"/>
    </xf>
    <xf numFmtId="164" fontId="21" fillId="0" borderId="0" xfId="6" applyFont="1" applyFill="1" applyBorder="1" applyAlignment="1" applyProtection="1">
      <alignment horizontal="center" vertical="center" wrapText="1"/>
    </xf>
    <xf numFmtId="164" fontId="36" fillId="0" borderId="4" xfId="6" applyFont="1" applyBorder="1" applyAlignment="1" applyProtection="1">
      <alignment horizontal="center" vertical="center" wrapText="1"/>
      <protection locked="0"/>
    </xf>
    <xf numFmtId="0" fontId="21" fillId="7" borderId="4" xfId="0" applyFont="1" applyFill="1" applyBorder="1" applyAlignment="1" applyProtection="1">
      <alignment horizontal="left" vertical="top" wrapText="1"/>
      <protection locked="0"/>
    </xf>
    <xf numFmtId="9" fontId="21" fillId="7" borderId="4" xfId="7" applyFont="1" applyFill="1" applyBorder="1" applyAlignment="1" applyProtection="1">
      <alignment horizontal="center" vertical="center" wrapText="1"/>
      <protection locked="0"/>
    </xf>
    <xf numFmtId="49" fontId="36" fillId="7" borderId="4" xfId="6" applyNumberFormat="1" applyFont="1" applyFill="1" applyBorder="1" applyAlignment="1" applyProtection="1">
      <alignment horizontal="left" wrapText="1"/>
      <protection locked="0"/>
    </xf>
    <xf numFmtId="0" fontId="0" fillId="7" borderId="0" xfId="0" applyFill="1" applyAlignment="1">
      <alignment wrapText="1"/>
    </xf>
    <xf numFmtId="164" fontId="28" fillId="3" borderId="4" xfId="6" applyFont="1" applyFill="1" applyBorder="1" applyAlignment="1" applyProtection="1">
      <alignment horizontal="center" vertical="center" wrapText="1"/>
    </xf>
    <xf numFmtId="164" fontId="28" fillId="0" borderId="0" xfId="6" applyFont="1" applyFill="1" applyBorder="1" applyAlignment="1" applyProtection="1">
      <alignment horizontal="center" vertical="center" wrapText="1"/>
    </xf>
    <xf numFmtId="164" fontId="21" fillId="0" borderId="4" xfId="6" applyFont="1" applyFill="1" applyBorder="1" applyAlignment="1" applyProtection="1">
      <alignment horizontal="center" vertical="center" wrapText="1"/>
      <protection locked="0"/>
    </xf>
    <xf numFmtId="49" fontId="36" fillId="7" borderId="4" xfId="6" applyNumberFormat="1" applyFont="1" applyFill="1" applyBorder="1" applyAlignment="1" applyProtection="1">
      <alignment horizontal="center" vertical="center" wrapText="1"/>
      <protection locked="0"/>
    </xf>
    <xf numFmtId="164" fontId="28" fillId="3" borderId="21" xfId="6" applyFont="1" applyFill="1" applyBorder="1" applyAlignment="1" applyProtection="1">
      <alignment horizontal="center" vertical="center" wrapText="1"/>
    </xf>
    <xf numFmtId="49" fontId="38" fillId="0" borderId="4" xfId="6" applyNumberFormat="1" applyFont="1" applyBorder="1" applyAlignment="1" applyProtection="1">
      <alignment horizontal="left" wrapText="1"/>
      <protection locked="0"/>
    </xf>
    <xf numFmtId="0" fontId="21" fillId="7" borderId="0" xfId="0" applyFont="1" applyFill="1" applyAlignment="1" applyProtection="1">
      <alignment vertical="center" wrapText="1"/>
      <protection locked="0"/>
    </xf>
    <xf numFmtId="0" fontId="21" fillId="7" borderId="0" xfId="0" applyFont="1" applyFill="1" applyAlignment="1" applyProtection="1">
      <alignment horizontal="left" vertical="top" wrapText="1"/>
      <protection locked="0"/>
    </xf>
    <xf numFmtId="164" fontId="21" fillId="7" borderId="0" xfId="6" applyFont="1" applyFill="1" applyBorder="1" applyAlignment="1" applyProtection="1">
      <alignment horizontal="center" vertical="center" wrapText="1"/>
      <protection locked="0"/>
    </xf>
    <xf numFmtId="164" fontId="36" fillId="7" borderId="0" xfId="6" applyFont="1" applyFill="1" applyBorder="1" applyAlignment="1" applyProtection="1">
      <alignment horizontal="center" vertical="center" wrapText="1"/>
      <protection locked="0"/>
    </xf>
    <xf numFmtId="0" fontId="41" fillId="0" borderId="0" xfId="0" applyFont="1" applyAlignment="1" applyProtection="1">
      <alignment horizontal="center" wrapText="1"/>
      <protection locked="0"/>
    </xf>
    <xf numFmtId="0" fontId="41" fillId="0" borderId="35" xfId="0" applyFont="1" applyBorder="1" applyProtection="1">
      <protection locked="0"/>
    </xf>
    <xf numFmtId="164" fontId="36" fillId="7" borderId="21" xfId="6" applyFont="1" applyFill="1" applyBorder="1" applyAlignment="1" applyProtection="1">
      <alignment horizontal="center" vertical="center" wrapText="1"/>
      <protection locked="0"/>
    </xf>
    <xf numFmtId="49" fontId="36" fillId="0" borderId="5" xfId="6" applyNumberFormat="1" applyFont="1" applyBorder="1" applyAlignment="1" applyProtection="1">
      <alignment horizontal="left" wrapText="1"/>
      <protection locked="0"/>
    </xf>
    <xf numFmtId="0" fontId="41" fillId="0" borderId="35" xfId="0" applyFont="1" applyBorder="1" applyAlignment="1" applyProtection="1">
      <alignment horizontal="center" wrapText="1"/>
      <protection locked="0"/>
    </xf>
    <xf numFmtId="49" fontId="36" fillId="0" borderId="3" xfId="6" applyNumberFormat="1" applyFont="1" applyBorder="1" applyAlignment="1" applyProtection="1">
      <alignment horizontal="left" wrapText="1"/>
      <protection locked="0"/>
    </xf>
    <xf numFmtId="0" fontId="41" fillId="0" borderId="0" xfId="0" applyFont="1" applyAlignment="1" applyProtection="1">
      <alignment wrapText="1"/>
      <protection locked="0"/>
    </xf>
    <xf numFmtId="164" fontId="4" fillId="10" borderId="4" xfId="0" applyNumberFormat="1" applyFont="1" applyFill="1" applyBorder="1" applyAlignment="1">
      <alignment horizontal="center" vertical="center" wrapText="1"/>
    </xf>
    <xf numFmtId="0" fontId="28" fillId="7" borderId="0" xfId="0" applyFont="1" applyFill="1" applyAlignment="1">
      <alignment vertical="center" wrapText="1"/>
    </xf>
    <xf numFmtId="164" fontId="21" fillId="7" borderId="0" xfId="6" applyFont="1" applyFill="1" applyBorder="1" applyAlignment="1" applyProtection="1">
      <alignment vertical="center" wrapText="1"/>
      <protection locked="0"/>
    </xf>
    <xf numFmtId="164" fontId="36" fillId="7" borderId="0" xfId="6" applyFont="1" applyFill="1" applyBorder="1" applyAlignment="1" applyProtection="1">
      <alignment vertical="center" wrapText="1"/>
      <protection locked="0"/>
    </xf>
    <xf numFmtId="0" fontId="36" fillId="7" borderId="0" xfId="0" applyFont="1" applyFill="1" applyAlignment="1" applyProtection="1">
      <alignment vertical="center" wrapText="1"/>
      <protection locked="0"/>
    </xf>
    <xf numFmtId="0" fontId="28" fillId="0" borderId="0" xfId="0" applyFont="1" applyAlignment="1" applyProtection="1">
      <alignment vertical="center" wrapText="1"/>
      <protection locked="0"/>
    </xf>
    <xf numFmtId="0" fontId="36" fillId="7" borderId="2" xfId="0" applyFont="1" applyFill="1" applyBorder="1" applyAlignment="1" applyProtection="1">
      <alignment vertical="center" wrapText="1"/>
      <protection locked="0"/>
    </xf>
    <xf numFmtId="0" fontId="36" fillId="7" borderId="4" xfId="0" applyFont="1" applyFill="1" applyBorder="1" applyAlignment="1" applyProtection="1">
      <alignment vertical="center" wrapText="1"/>
      <protection locked="0"/>
    </xf>
    <xf numFmtId="164" fontId="36" fillId="7" borderId="4" xfId="6" applyFont="1" applyFill="1" applyBorder="1" applyAlignment="1" applyProtection="1">
      <alignment vertical="center" wrapText="1"/>
      <protection locked="0"/>
    </xf>
    <xf numFmtId="164" fontId="36" fillId="0" borderId="4" xfId="6" applyFont="1" applyBorder="1" applyAlignment="1" applyProtection="1">
      <alignment vertical="center" wrapText="1"/>
      <protection locked="0"/>
    </xf>
    <xf numFmtId="164" fontId="21" fillId="0" borderId="4" xfId="6" applyFont="1" applyBorder="1" applyAlignment="1" applyProtection="1">
      <alignment vertical="center" wrapText="1"/>
      <protection locked="0"/>
    </xf>
    <xf numFmtId="164" fontId="21" fillId="3" borderId="4" xfId="6" applyFont="1" applyFill="1" applyBorder="1" applyAlignment="1" applyProtection="1">
      <alignment vertical="center" wrapText="1"/>
    </xf>
    <xf numFmtId="9" fontId="21" fillId="0" borderId="4" xfId="7" applyFont="1" applyBorder="1" applyAlignment="1" applyProtection="1">
      <alignment vertical="center" wrapText="1"/>
      <protection locked="0"/>
    </xf>
    <xf numFmtId="49" fontId="36" fillId="7" borderId="4" xfId="0" applyNumberFormat="1" applyFont="1" applyFill="1" applyBorder="1" applyAlignment="1" applyProtection="1">
      <alignment horizontal="left" wrapText="1"/>
      <protection locked="0"/>
    </xf>
    <xf numFmtId="0" fontId="38" fillId="7" borderId="3" xfId="0" applyFont="1" applyFill="1" applyBorder="1" applyAlignment="1" applyProtection="1">
      <alignment vertical="center" wrapText="1"/>
      <protection locked="0"/>
    </xf>
    <xf numFmtId="0" fontId="28" fillId="3" borderId="5" xfId="0" applyFont="1" applyFill="1" applyBorder="1" applyAlignment="1">
      <alignment vertical="center" wrapText="1"/>
    </xf>
    <xf numFmtId="49" fontId="36" fillId="0" borderId="4" xfId="0" applyNumberFormat="1" applyFont="1" applyBorder="1" applyAlignment="1" applyProtection="1">
      <alignment horizontal="left" wrapText="1"/>
      <protection locked="0"/>
    </xf>
    <xf numFmtId="0" fontId="4" fillId="8" borderId="4" xfId="0" applyFont="1" applyFill="1" applyBorder="1" applyAlignment="1" applyProtection="1">
      <alignment vertical="center" wrapText="1"/>
      <protection locked="0"/>
    </xf>
    <xf numFmtId="164" fontId="4" fillId="8" borderId="4" xfId="6" applyFont="1" applyFill="1" applyBorder="1" applyAlignment="1" applyProtection="1">
      <alignment vertical="center" wrapText="1"/>
    </xf>
    <xf numFmtId="164" fontId="28" fillId="8" borderId="4" xfId="6" applyFont="1" applyFill="1" applyBorder="1" applyAlignment="1" applyProtection="1">
      <alignment vertical="center" wrapText="1"/>
    </xf>
    <xf numFmtId="0" fontId="28" fillId="7" borderId="0" xfId="0" applyFont="1" applyFill="1" applyAlignment="1" applyProtection="1">
      <alignment vertical="center" wrapText="1"/>
      <protection locked="0"/>
    </xf>
    <xf numFmtId="0" fontId="21" fillId="7" borderId="0" xfId="0" applyFont="1" applyFill="1" applyAlignment="1">
      <alignment vertical="center" wrapText="1"/>
    </xf>
    <xf numFmtId="0" fontId="21" fillId="3" borderId="27" xfId="0" applyFont="1" applyFill="1" applyBorder="1" applyAlignment="1">
      <alignment vertical="center" wrapText="1"/>
    </xf>
    <xf numFmtId="164" fontId="21" fillId="3" borderId="4" xfId="0" applyNumberFormat="1" applyFont="1" applyFill="1" applyBorder="1" applyAlignment="1">
      <alignment vertical="center" wrapText="1"/>
    </xf>
    <xf numFmtId="164" fontId="21" fillId="3" borderId="28" xfId="0" applyNumberFormat="1" applyFont="1" applyFill="1" applyBorder="1" applyAlignment="1">
      <alignment vertical="center" wrapText="1"/>
    </xf>
    <xf numFmtId="0" fontId="21" fillId="0" borderId="0" xfId="0" applyFont="1" applyAlignment="1" applyProtection="1">
      <alignment vertical="center" wrapText="1"/>
      <protection locked="0"/>
    </xf>
    <xf numFmtId="0" fontId="28" fillId="3" borderId="6" xfId="0" applyFont="1" applyFill="1" applyBorder="1" applyAlignment="1">
      <alignment vertical="center" wrapText="1"/>
    </xf>
    <xf numFmtId="164" fontId="28" fillId="3" borderId="7" xfId="6" applyFont="1" applyFill="1" applyBorder="1" applyAlignment="1" applyProtection="1">
      <alignment vertical="center" wrapText="1"/>
    </xf>
    <xf numFmtId="164" fontId="28" fillId="3" borderId="29" xfId="6" applyFont="1" applyFill="1" applyBorder="1" applyAlignment="1" applyProtection="1">
      <alignment vertical="center" wrapText="1"/>
    </xf>
    <xf numFmtId="164" fontId="4" fillId="7" borderId="0" xfId="6" applyFont="1" applyFill="1" applyBorder="1" applyAlignment="1">
      <alignment vertical="center" wrapText="1"/>
    </xf>
    <xf numFmtId="0" fontId="21" fillId="0" borderId="0" xfId="0" applyFont="1" applyAlignment="1">
      <alignment vertical="center" wrapText="1"/>
    </xf>
    <xf numFmtId="164" fontId="35" fillId="7" borderId="0" xfId="6" applyFont="1" applyFill="1" applyBorder="1" applyAlignment="1">
      <alignment wrapText="1"/>
    </xf>
    <xf numFmtId="0" fontId="28" fillId="3" borderId="27" xfId="0" applyFont="1" applyFill="1" applyBorder="1" applyAlignment="1">
      <alignment horizontal="center" vertical="center" wrapText="1"/>
    </xf>
    <xf numFmtId="164" fontId="4" fillId="7" borderId="0" xfId="6" applyFont="1" applyFill="1" applyBorder="1" applyAlignment="1" applyProtection="1">
      <alignment vertical="center" wrapText="1"/>
      <protection locked="0"/>
    </xf>
    <xf numFmtId="0" fontId="36" fillId="0" borderId="0" xfId="0" applyFont="1" applyAlignment="1">
      <alignment vertical="center" wrapText="1"/>
    </xf>
    <xf numFmtId="0" fontId="28" fillId="3" borderId="27" xfId="0" applyFont="1" applyFill="1" applyBorder="1" applyAlignment="1">
      <alignment vertical="center" wrapText="1"/>
    </xf>
    <xf numFmtId="164" fontId="28" fillId="3" borderId="4" xfId="6" applyFont="1" applyFill="1" applyBorder="1" applyAlignment="1" applyProtection="1">
      <alignment vertical="center" wrapText="1"/>
    </xf>
    <xf numFmtId="164" fontId="28" fillId="3" borderId="1" xfId="6" applyFont="1" applyFill="1" applyBorder="1" applyAlignment="1" applyProtection="1">
      <alignment vertical="center" wrapText="1"/>
    </xf>
    <xf numFmtId="9" fontId="4" fillId="7" borderId="28" xfId="7" applyFont="1" applyFill="1" applyBorder="1" applyAlignment="1" applyProtection="1">
      <alignment vertical="center" wrapText="1"/>
      <protection locked="0"/>
    </xf>
    <xf numFmtId="0" fontId="28" fillId="3" borderId="39" xfId="0" applyFont="1" applyFill="1" applyBorder="1" applyAlignment="1">
      <alignment vertical="center" wrapText="1"/>
    </xf>
    <xf numFmtId="164" fontId="28" fillId="3" borderId="8" xfId="6" applyFont="1" applyFill="1" applyBorder="1" applyAlignment="1" applyProtection="1">
      <alignment vertical="center" wrapText="1"/>
    </xf>
    <xf numFmtId="9" fontId="4" fillId="7" borderId="40" xfId="7" applyFont="1" applyFill="1" applyBorder="1" applyAlignment="1" applyProtection="1">
      <alignment vertical="center" wrapText="1"/>
      <protection locked="0"/>
    </xf>
    <xf numFmtId="164" fontId="4" fillId="7" borderId="0" xfId="6" applyFont="1" applyFill="1" applyBorder="1" applyAlignment="1" applyProtection="1">
      <alignment horizontal="right" vertical="center" wrapText="1"/>
      <protection locked="0"/>
    </xf>
    <xf numFmtId="9" fontId="28" fillId="7" borderId="40" xfId="7" applyFont="1" applyFill="1" applyBorder="1" applyAlignment="1" applyProtection="1">
      <alignment horizontal="right" vertical="center" wrapText="1"/>
      <protection locked="0"/>
    </xf>
    <xf numFmtId="164" fontId="4" fillId="7" borderId="0" xfId="6" applyFont="1" applyFill="1" applyBorder="1" applyAlignment="1" applyProtection="1">
      <alignment vertical="center" wrapText="1"/>
    </xf>
    <xf numFmtId="9" fontId="28" fillId="3" borderId="29" xfId="7" applyFont="1" applyFill="1" applyBorder="1" applyAlignment="1" applyProtection="1">
      <alignment vertical="center" wrapText="1"/>
    </xf>
    <xf numFmtId="164" fontId="28" fillId="0" borderId="0" xfId="6" applyFont="1" applyFill="1" applyBorder="1" applyAlignment="1">
      <alignment vertical="center" wrapText="1"/>
    </xf>
    <xf numFmtId="0" fontId="28" fillId="0" borderId="0" xfId="0" applyFont="1" applyAlignment="1">
      <alignment vertical="center" wrapText="1"/>
    </xf>
    <xf numFmtId="164" fontId="28" fillId="0" borderId="0" xfId="0" applyNumberFormat="1" applyFont="1" applyAlignment="1">
      <alignment vertical="center" wrapText="1"/>
    </xf>
    <xf numFmtId="0" fontId="3" fillId="3" borderId="42" xfId="0" applyFont="1" applyFill="1" applyBorder="1" applyAlignment="1">
      <alignment horizontal="left" vertical="center" wrapText="1"/>
    </xf>
    <xf numFmtId="164" fontId="28" fillId="3" borderId="43" xfId="0" applyNumberFormat="1" applyFont="1" applyFill="1" applyBorder="1" applyAlignment="1">
      <alignment vertical="center" wrapText="1"/>
    </xf>
    <xf numFmtId="164" fontId="35" fillId="7" borderId="0" xfId="6" applyFont="1" applyFill="1" applyBorder="1" applyAlignment="1">
      <alignment vertical="center" wrapText="1"/>
    </xf>
    <xf numFmtId="0" fontId="3" fillId="3" borderId="27" xfId="0" applyFont="1" applyFill="1" applyBorder="1" applyAlignment="1">
      <alignment horizontal="left" vertical="center" wrapText="1"/>
    </xf>
    <xf numFmtId="10" fontId="28" fillId="3" borderId="28" xfId="7" applyNumberFormat="1" applyFont="1" applyFill="1" applyBorder="1" applyAlignment="1" applyProtection="1">
      <alignment wrapText="1"/>
    </xf>
    <xf numFmtId="9" fontId="28" fillId="7" borderId="0" xfId="7" applyFont="1" applyFill="1" applyBorder="1" applyAlignment="1">
      <alignment wrapText="1"/>
    </xf>
    <xf numFmtId="9" fontId="35" fillId="7" borderId="0" xfId="7" applyFont="1" applyFill="1" applyBorder="1" applyAlignment="1">
      <alignment wrapText="1"/>
    </xf>
    <xf numFmtId="0" fontId="3" fillId="7" borderId="0" xfId="0" applyFont="1" applyFill="1" applyAlignment="1">
      <alignment horizontal="center" vertical="center" wrapText="1"/>
    </xf>
    <xf numFmtId="164" fontId="28" fillId="3" borderId="28" xfId="7" applyNumberFormat="1" applyFont="1" applyFill="1" applyBorder="1" applyAlignment="1" applyProtection="1">
      <alignment wrapText="1"/>
    </xf>
    <xf numFmtId="164" fontId="28" fillId="7" borderId="0" xfId="7" applyNumberFormat="1" applyFont="1" applyFill="1" applyBorder="1" applyAlignment="1">
      <alignment wrapText="1"/>
    </xf>
    <xf numFmtId="164" fontId="0" fillId="0" borderId="0" xfId="6" applyFont="1" applyFill="1" applyBorder="1" applyAlignment="1">
      <alignment wrapText="1"/>
    </xf>
    <xf numFmtId="0" fontId="0" fillId="7" borderId="0" xfId="0" applyFill="1" applyAlignment="1">
      <alignment horizontal="center" vertical="center" wrapText="1"/>
    </xf>
    <xf numFmtId="4" fontId="3" fillId="3" borderId="7" xfId="0" applyNumberFormat="1" applyFont="1" applyFill="1" applyBorder="1"/>
    <xf numFmtId="164" fontId="21" fillId="7" borderId="4" xfId="3" applyFont="1" applyFill="1" applyBorder="1" applyAlignment="1" applyProtection="1">
      <alignment horizontal="left" vertical="center" wrapText="1"/>
      <protection locked="0"/>
    </xf>
    <xf numFmtId="164" fontId="24" fillId="0" borderId="0" xfId="6" applyFont="1" applyBorder="1" applyAlignment="1">
      <alignment wrapText="1"/>
    </xf>
    <xf numFmtId="164" fontId="33" fillId="7" borderId="0" xfId="6" applyFont="1" applyFill="1" applyBorder="1" applyAlignment="1">
      <alignment horizontal="left" wrapText="1"/>
    </xf>
    <xf numFmtId="164" fontId="4" fillId="12" borderId="4" xfId="0" applyNumberFormat="1" applyFont="1" applyFill="1" applyBorder="1" applyAlignment="1">
      <alignment horizontal="center" vertical="center" wrapText="1"/>
    </xf>
    <xf numFmtId="164" fontId="0" fillId="0" borderId="0" xfId="6" applyFont="1" applyBorder="1" applyAlignment="1">
      <alignment wrapText="1"/>
    </xf>
    <xf numFmtId="164" fontId="28" fillId="7" borderId="0" xfId="6" applyFont="1" applyFill="1" applyBorder="1" applyAlignment="1">
      <alignment vertical="center" wrapText="1"/>
    </xf>
    <xf numFmtId="164" fontId="28" fillId="7" borderId="0" xfId="6" applyFont="1" applyFill="1" applyBorder="1" applyAlignment="1" applyProtection="1">
      <alignment horizontal="center" vertical="center" wrapText="1"/>
    </xf>
    <xf numFmtId="164" fontId="28" fillId="7" borderId="0" xfId="6" applyFont="1" applyFill="1" applyBorder="1" applyAlignment="1" applyProtection="1">
      <alignment vertical="center" wrapText="1"/>
      <protection locked="0"/>
    </xf>
    <xf numFmtId="164" fontId="28" fillId="7" borderId="0" xfId="6" applyFont="1" applyFill="1" applyBorder="1" applyAlignment="1" applyProtection="1">
      <alignment horizontal="right" vertical="center" wrapText="1"/>
      <protection locked="0"/>
    </xf>
    <xf numFmtId="164" fontId="28" fillId="7" borderId="0" xfId="6" applyFont="1" applyFill="1" applyBorder="1" applyAlignment="1" applyProtection="1">
      <alignment vertical="center" wrapText="1"/>
    </xf>
    <xf numFmtId="164" fontId="28" fillId="3" borderId="42" xfId="0" applyNumberFormat="1" applyFont="1" applyFill="1" applyBorder="1" applyAlignment="1">
      <alignment vertical="center" wrapText="1"/>
    </xf>
    <xf numFmtId="164" fontId="0" fillId="3" borderId="43" xfId="6" applyFont="1" applyFill="1" applyBorder="1" applyAlignment="1">
      <alignment vertical="center" wrapText="1"/>
    </xf>
    <xf numFmtId="164" fontId="39" fillId="0" borderId="4" xfId="0" applyNumberFormat="1" applyFont="1" applyBorder="1" applyAlignment="1" applyProtection="1">
      <alignment wrapText="1"/>
      <protection locked="0"/>
    </xf>
    <xf numFmtId="164" fontId="31" fillId="0" borderId="4" xfId="6" applyFont="1" applyBorder="1" applyAlignment="1" applyProtection="1">
      <alignment horizontal="center" vertical="center" wrapText="1"/>
      <protection locked="0"/>
    </xf>
    <xf numFmtId="164" fontId="39" fillId="0" borderId="4" xfId="6" applyFont="1" applyBorder="1" applyAlignment="1" applyProtection="1">
      <alignment horizontal="center" vertical="center" wrapText="1"/>
      <protection locked="0"/>
    </xf>
    <xf numFmtId="164" fontId="21" fillId="3" borderId="27" xfId="0" applyNumberFormat="1" applyFont="1" applyFill="1" applyBorder="1" applyAlignment="1">
      <alignment vertical="center" wrapText="1"/>
    </xf>
    <xf numFmtId="164" fontId="28" fillId="3" borderId="6" xfId="6" applyFont="1" applyFill="1" applyBorder="1" applyAlignment="1" applyProtection="1">
      <alignment vertical="center" wrapText="1"/>
    </xf>
    <xf numFmtId="0" fontId="4" fillId="0" borderId="0" xfId="0" applyFont="1" applyAlignment="1" applyProtection="1">
      <alignment vertical="center" wrapText="1"/>
      <protection locked="0"/>
    </xf>
    <xf numFmtId="164" fontId="4" fillId="7" borderId="0" xfId="6" applyFont="1" applyFill="1" applyBorder="1" applyAlignment="1" applyProtection="1">
      <alignment horizontal="center" vertical="center" wrapText="1"/>
    </xf>
    <xf numFmtId="0" fontId="3" fillId="3" borderId="6" xfId="0" applyFont="1" applyFill="1" applyBorder="1" applyAlignment="1">
      <alignment wrapText="1"/>
    </xf>
    <xf numFmtId="9" fontId="3" fillId="3" borderId="29" xfId="7" applyFont="1" applyFill="1" applyBorder="1" applyAlignment="1">
      <alignment wrapText="1"/>
    </xf>
    <xf numFmtId="15" fontId="42" fillId="4" borderId="15" xfId="1" applyNumberFormat="1" applyFont="1" applyFill="1" applyBorder="1" applyAlignment="1">
      <alignment horizontal="center" vertical="top" wrapText="1"/>
    </xf>
    <xf numFmtId="164" fontId="21" fillId="0" borderId="1" xfId="6" applyFont="1" applyBorder="1" applyAlignment="1" applyProtection="1">
      <alignment horizontal="center" vertical="center" wrapText="1"/>
      <protection locked="0"/>
    </xf>
    <xf numFmtId="164" fontId="28" fillId="7" borderId="0" xfId="0" applyNumberFormat="1" applyFont="1" applyFill="1" applyAlignment="1" applyProtection="1">
      <alignment vertical="center" wrapText="1"/>
      <protection locked="0"/>
    </xf>
    <xf numFmtId="164" fontId="0" fillId="7" borderId="0" xfId="0" applyNumberFormat="1" applyFill="1" applyAlignment="1">
      <alignment wrapText="1"/>
    </xf>
    <xf numFmtId="10" fontId="0" fillId="7" borderId="0" xfId="0" applyNumberFormat="1" applyFill="1" applyAlignment="1">
      <alignment wrapText="1"/>
    </xf>
    <xf numFmtId="10" fontId="0" fillId="0" borderId="0" xfId="0" applyNumberFormat="1" applyAlignment="1">
      <alignment wrapText="1"/>
    </xf>
    <xf numFmtId="0" fontId="5" fillId="4" borderId="13" xfId="1" applyFill="1" applyBorder="1" applyAlignment="1">
      <alignment horizontal="center" vertical="top" wrapText="1"/>
    </xf>
    <xf numFmtId="9" fontId="4" fillId="7" borderId="0" xfId="7" applyFont="1" applyFill="1" applyBorder="1" applyAlignment="1" applyProtection="1">
      <alignment vertical="center" wrapText="1"/>
      <protection locked="0"/>
    </xf>
    <xf numFmtId="165" fontId="21" fillId="0" borderId="0" xfId="0" applyNumberFormat="1" applyFont="1" applyAlignment="1">
      <alignment wrapText="1"/>
    </xf>
    <xf numFmtId="165" fontId="5" fillId="0" borderId="0" xfId="1" applyNumberFormat="1"/>
    <xf numFmtId="9" fontId="28" fillId="7" borderId="0" xfId="7" applyFont="1" applyFill="1" applyBorder="1" applyAlignment="1" applyProtection="1">
      <alignment vertical="center" wrapText="1"/>
      <protection locked="0"/>
    </xf>
    <xf numFmtId="0" fontId="44" fillId="0" borderId="15" xfId="1" applyFont="1" applyBorder="1" applyAlignment="1">
      <alignment vertical="top" wrapText="1"/>
    </xf>
    <xf numFmtId="165" fontId="44" fillId="0" borderId="15" xfId="2" applyFont="1" applyBorder="1" applyAlignment="1">
      <alignment vertical="top" wrapText="1"/>
    </xf>
    <xf numFmtId="165" fontId="44" fillId="6" borderId="15" xfId="2" applyFont="1" applyFill="1" applyBorder="1" applyAlignment="1">
      <alignment vertical="top" wrapText="1"/>
    </xf>
    <xf numFmtId="43" fontId="21" fillId="0" borderId="0" xfId="0" applyNumberFormat="1" applyFont="1" applyAlignment="1">
      <alignment wrapText="1"/>
    </xf>
    <xf numFmtId="164" fontId="28" fillId="3" borderId="4" xfId="3" applyFont="1" applyFill="1" applyBorder="1" applyAlignment="1">
      <alignment wrapText="1"/>
    </xf>
    <xf numFmtId="43" fontId="36" fillId="0" borderId="0" xfId="0" applyNumberFormat="1" applyFont="1" applyAlignment="1">
      <alignment vertical="center" wrapText="1"/>
    </xf>
    <xf numFmtId="165" fontId="12" fillId="0" borderId="15" xfId="2" applyFont="1" applyFill="1" applyBorder="1" applyAlignment="1">
      <alignment vertical="top" wrapText="1"/>
    </xf>
    <xf numFmtId="164" fontId="39" fillId="0" borderId="5" xfId="0" applyNumberFormat="1" applyFont="1" applyBorder="1" applyAlignment="1" applyProtection="1">
      <alignment wrapText="1"/>
      <protection locked="0"/>
    </xf>
    <xf numFmtId="166" fontId="21" fillId="0" borderId="0" xfId="0" applyNumberFormat="1" applyFont="1" applyAlignment="1">
      <alignment wrapText="1"/>
    </xf>
    <xf numFmtId="43" fontId="10" fillId="0" borderId="0" xfId="9" applyFont="1"/>
    <xf numFmtId="164" fontId="28" fillId="0" borderId="0" xfId="0" applyNumberFormat="1" applyFont="1" applyAlignment="1">
      <alignment horizontal="center" vertical="center" wrapText="1"/>
    </xf>
    <xf numFmtId="0" fontId="42" fillId="4" borderId="13" xfId="1" applyFont="1" applyFill="1" applyBorder="1" applyAlignment="1">
      <alignment vertical="top" wrapText="1"/>
    </xf>
    <xf numFmtId="43" fontId="5" fillId="0" borderId="0" xfId="1" applyNumberFormat="1"/>
    <xf numFmtId="0" fontId="45" fillId="4" borderId="11" xfId="1" applyFont="1" applyFill="1" applyBorder="1" applyAlignment="1">
      <alignment horizontal="center" vertical="center" wrapText="1"/>
    </xf>
    <xf numFmtId="0" fontId="45" fillId="4" borderId="13" xfId="1" applyFont="1" applyFill="1" applyBorder="1" applyAlignment="1">
      <alignment horizontal="center" vertical="top" wrapText="1"/>
    </xf>
    <xf numFmtId="164" fontId="46" fillId="3" borderId="4" xfId="0" applyNumberFormat="1" applyFont="1" applyFill="1" applyBorder="1" applyAlignment="1">
      <alignment wrapText="1"/>
    </xf>
    <xf numFmtId="0" fontId="47" fillId="3" borderId="4" xfId="0" applyFont="1" applyFill="1" applyBorder="1" applyAlignment="1">
      <alignment vertical="center" wrapText="1"/>
    </xf>
    <xf numFmtId="164" fontId="39" fillId="3" borderId="5" xfId="0" applyNumberFormat="1" applyFont="1" applyFill="1" applyBorder="1" applyAlignment="1">
      <alignment wrapText="1"/>
    </xf>
    <xf numFmtId="165" fontId="11" fillId="0" borderId="15" xfId="2" applyFont="1" applyFill="1" applyBorder="1" applyAlignment="1">
      <alignment vertical="top" wrapText="1"/>
    </xf>
    <xf numFmtId="43" fontId="11" fillId="0" borderId="15" xfId="9" applyFont="1" applyFill="1" applyBorder="1" applyAlignment="1">
      <alignment vertical="top" wrapText="1"/>
    </xf>
    <xf numFmtId="43" fontId="5" fillId="0" borderId="0" xfId="9" applyFont="1"/>
    <xf numFmtId="164" fontId="21" fillId="0" borderId="4" xfId="0" applyNumberFormat="1" applyFont="1" applyFill="1" applyBorder="1" applyAlignment="1" applyProtection="1">
      <alignment wrapText="1"/>
      <protection locked="0"/>
    </xf>
    <xf numFmtId="165" fontId="12" fillId="5" borderId="15" xfId="2" applyNumberFormat="1" applyFont="1" applyFill="1" applyBorder="1" applyAlignment="1">
      <alignment vertical="top" wrapText="1"/>
    </xf>
    <xf numFmtId="0" fontId="38" fillId="9" borderId="1" xfId="0" applyFont="1" applyFill="1" applyBorder="1" applyAlignment="1" applyProtection="1">
      <alignment wrapText="1"/>
      <protection locked="0"/>
    </xf>
    <xf numFmtId="0" fontId="38" fillId="9" borderId="2" xfId="0" applyFont="1" applyFill="1" applyBorder="1" applyAlignment="1" applyProtection="1">
      <alignment wrapText="1"/>
      <protection locked="0"/>
    </xf>
    <xf numFmtId="0" fontId="38" fillId="9" borderId="33" xfId="0" applyFont="1" applyFill="1" applyBorder="1" applyAlignment="1" applyProtection="1">
      <alignment wrapText="1"/>
      <protection locked="0"/>
    </xf>
    <xf numFmtId="0" fontId="22" fillId="0" borderId="0" xfId="0" applyFont="1" applyAlignment="1">
      <alignment horizontal="left" vertical="top" wrapText="1"/>
    </xf>
    <xf numFmtId="0" fontId="27" fillId="0" borderId="19" xfId="0" applyFont="1" applyBorder="1" applyAlignment="1">
      <alignment horizontal="left" wrapText="1"/>
    </xf>
    <xf numFmtId="49" fontId="28" fillId="7" borderId="1" xfId="0" applyNumberFormat="1" applyFont="1" applyFill="1" applyBorder="1" applyAlignment="1" applyProtection="1">
      <alignment horizontal="left" vertical="top" wrapText="1"/>
      <protection locked="0"/>
    </xf>
    <xf numFmtId="49" fontId="28" fillId="7" borderId="2" xfId="0" applyNumberFormat="1" applyFont="1" applyFill="1" applyBorder="1" applyAlignment="1" applyProtection="1">
      <alignment horizontal="left" vertical="top" wrapText="1"/>
      <protection locked="0"/>
    </xf>
    <xf numFmtId="49" fontId="28" fillId="7" borderId="3" xfId="0" applyNumberFormat="1" applyFont="1" applyFill="1" applyBorder="1" applyAlignment="1" applyProtection="1">
      <alignment horizontal="left" vertical="top" wrapText="1"/>
      <protection locked="0"/>
    </xf>
    <xf numFmtId="0" fontId="28" fillId="7" borderId="1" xfId="0" applyFont="1" applyFill="1" applyBorder="1" applyAlignment="1" applyProtection="1">
      <alignment horizontal="left" vertical="top" wrapText="1"/>
      <protection locked="0"/>
    </xf>
    <xf numFmtId="0" fontId="28" fillId="7" borderId="2" xfId="0" applyFont="1" applyFill="1" applyBorder="1" applyAlignment="1" applyProtection="1">
      <alignment horizontal="left" vertical="top" wrapText="1"/>
      <protection locked="0"/>
    </xf>
    <xf numFmtId="0" fontId="28" fillId="7" borderId="3" xfId="0" applyFont="1" applyFill="1" applyBorder="1" applyAlignment="1" applyProtection="1">
      <alignment horizontal="left" vertical="top" wrapText="1"/>
      <protection locked="0"/>
    </xf>
    <xf numFmtId="0" fontId="21" fillId="7" borderId="1" xfId="0" applyFont="1" applyFill="1" applyBorder="1" applyAlignment="1" applyProtection="1">
      <alignment horizontal="left" vertical="top" wrapText="1"/>
      <protection locked="0"/>
    </xf>
    <xf numFmtId="0" fontId="21" fillId="7" borderId="2" xfId="0" applyFont="1" applyFill="1" applyBorder="1" applyAlignment="1" applyProtection="1">
      <alignment horizontal="left" vertical="top" wrapText="1"/>
      <protection locked="0"/>
    </xf>
    <xf numFmtId="0" fontId="21" fillId="7" borderId="3" xfId="0" applyFont="1" applyFill="1" applyBorder="1" applyAlignment="1" applyProtection="1">
      <alignment horizontal="left" vertical="top" wrapText="1"/>
      <protection locked="0"/>
    </xf>
    <xf numFmtId="0" fontId="40" fillId="9" borderId="1" xfId="0" applyFont="1" applyFill="1" applyBorder="1" applyAlignment="1" applyProtection="1">
      <alignment wrapText="1"/>
      <protection locked="0"/>
    </xf>
    <xf numFmtId="0" fontId="40" fillId="9" borderId="2" xfId="0" applyFont="1" applyFill="1" applyBorder="1" applyAlignment="1" applyProtection="1">
      <alignment wrapText="1"/>
      <protection locked="0"/>
    </xf>
    <xf numFmtId="0" fontId="40" fillId="9" borderId="33" xfId="0" applyFont="1" applyFill="1" applyBorder="1" applyAlignment="1" applyProtection="1">
      <alignment wrapText="1"/>
      <protection locked="0"/>
    </xf>
    <xf numFmtId="0" fontId="38" fillId="9" borderId="34" xfId="0" applyFont="1" applyFill="1" applyBorder="1" applyAlignment="1" applyProtection="1">
      <alignment wrapText="1"/>
      <protection locked="0"/>
    </xf>
    <xf numFmtId="0" fontId="28" fillId="8" borderId="36"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164" fontId="28" fillId="3" borderId="40" xfId="6" applyFont="1" applyFill="1" applyBorder="1" applyAlignment="1" applyProtection="1">
      <alignment horizontal="center" vertical="center" wrapText="1"/>
    </xf>
    <xf numFmtId="164" fontId="28" fillId="3" borderId="26" xfId="6" applyFont="1" applyFill="1" applyBorder="1" applyAlignment="1" applyProtection="1">
      <alignment horizontal="center" vertical="center" wrapText="1"/>
    </xf>
    <xf numFmtId="0" fontId="28" fillId="3" borderId="36" xfId="0" applyFont="1" applyFill="1" applyBorder="1" applyAlignment="1">
      <alignment horizontal="center" vertical="center" wrapText="1"/>
    </xf>
    <xf numFmtId="0" fontId="28" fillId="3" borderId="37" xfId="0" applyFont="1" applyFill="1" applyBorder="1" applyAlignment="1">
      <alignment horizontal="center" vertical="center" wrapText="1"/>
    </xf>
    <xf numFmtId="0" fontId="28" fillId="3" borderId="38" xfId="0" applyFont="1" applyFill="1" applyBorder="1" applyAlignment="1">
      <alignment horizontal="center" vertical="center" wrapText="1"/>
    </xf>
    <xf numFmtId="0" fontId="28" fillId="3" borderId="21" xfId="0" applyFont="1" applyFill="1" applyBorder="1" applyAlignment="1" applyProtection="1">
      <alignment horizontal="center" vertical="center" wrapText="1"/>
      <protection locked="0"/>
    </xf>
    <xf numFmtId="0" fontId="28" fillId="3" borderId="5" xfId="0" applyFont="1" applyFill="1" applyBorder="1" applyAlignment="1" applyProtection="1">
      <alignment horizontal="center" vertical="center" wrapText="1"/>
      <protection locked="0"/>
    </xf>
    <xf numFmtId="0" fontId="28" fillId="3" borderId="21" xfId="0" applyFont="1" applyFill="1" applyBorder="1" applyAlignment="1">
      <alignment horizontal="center" vertical="center" wrapText="1"/>
    </xf>
    <xf numFmtId="0" fontId="28" fillId="3" borderId="5" xfId="0" applyFont="1" applyFill="1" applyBorder="1" applyAlignment="1">
      <alignment horizontal="center" vertical="center" wrapText="1"/>
    </xf>
    <xf numFmtId="0" fontId="28" fillId="3" borderId="40" xfId="0" applyFont="1" applyFill="1" applyBorder="1" applyAlignment="1">
      <alignment horizontal="center" vertical="center" wrapText="1"/>
    </xf>
    <xf numFmtId="0" fontId="28" fillId="3" borderId="26" xfId="0" applyFont="1" applyFill="1" applyBorder="1" applyAlignment="1">
      <alignment horizontal="center" vertical="center" wrapText="1"/>
    </xf>
    <xf numFmtId="0" fontId="21" fillId="3" borderId="39" xfId="0" applyFont="1" applyFill="1" applyBorder="1" applyAlignment="1">
      <alignment horizontal="center" vertical="center" wrapText="1"/>
    </xf>
    <xf numFmtId="0" fontId="21" fillId="3" borderId="41" xfId="0" applyFont="1" applyFill="1" applyBorder="1" applyAlignment="1">
      <alignment horizontal="center" vertical="center" wrapText="1"/>
    </xf>
    <xf numFmtId="164" fontId="28" fillId="3" borderId="21" xfId="6" applyFont="1" applyFill="1" applyBorder="1" applyAlignment="1" applyProtection="1">
      <alignment horizontal="center" vertical="center" wrapText="1"/>
      <protection locked="0"/>
    </xf>
    <xf numFmtId="164" fontId="28" fillId="3" borderId="5" xfId="6" applyFont="1" applyFill="1" applyBorder="1" applyAlignment="1" applyProtection="1">
      <alignment horizontal="center" vertical="center" wrapText="1"/>
      <protection locked="0"/>
    </xf>
    <xf numFmtId="164" fontId="28" fillId="3" borderId="39" xfId="6" applyFont="1" applyFill="1" applyBorder="1" applyAlignment="1" applyProtection="1">
      <alignment horizontal="center" vertical="center" wrapText="1"/>
      <protection locked="0"/>
    </xf>
    <xf numFmtId="164" fontId="28" fillId="3" borderId="41" xfId="6" applyFont="1" applyFill="1" applyBorder="1" applyAlignment="1" applyProtection="1">
      <alignment horizontal="center" vertical="center" wrapText="1"/>
      <protection locked="0"/>
    </xf>
    <xf numFmtId="0" fontId="28" fillId="0" borderId="0" xfId="0" applyFont="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0" fillId="11" borderId="6" xfId="0" applyFill="1" applyBorder="1" applyAlignment="1">
      <alignment horizontal="center" vertical="center" wrapText="1"/>
    </xf>
    <xf numFmtId="0" fontId="0" fillId="11" borderId="29" xfId="0" applyFill="1" applyBorder="1" applyAlignment="1">
      <alignment horizontal="center" vertical="center" wrapText="1"/>
    </xf>
    <xf numFmtId="0" fontId="28" fillId="3" borderId="1" xfId="0" applyFont="1" applyFill="1" applyBorder="1" applyAlignment="1">
      <alignment horizontal="left" wrapText="1"/>
    </xf>
    <xf numFmtId="0" fontId="28" fillId="3" borderId="2" xfId="0" applyFont="1" applyFill="1" applyBorder="1" applyAlignment="1">
      <alignment horizontal="left" wrapText="1"/>
    </xf>
    <xf numFmtId="0" fontId="28" fillId="3" borderId="3" xfId="0" applyFont="1" applyFill="1" applyBorder="1" applyAlignment="1">
      <alignment horizontal="left" wrapText="1"/>
    </xf>
    <xf numFmtId="0" fontId="28" fillId="3" borderId="24" xfId="0" applyFont="1" applyFill="1" applyBorder="1" applyAlignment="1" applyProtection="1">
      <alignment horizontal="center" wrapText="1"/>
      <protection locked="0"/>
    </xf>
    <xf numFmtId="0" fontId="28" fillId="3" borderId="5" xfId="0" applyFont="1" applyFill="1" applyBorder="1" applyAlignment="1" applyProtection="1">
      <alignment horizontal="center" wrapText="1"/>
      <protection locked="0"/>
    </xf>
    <xf numFmtId="0" fontId="28" fillId="3" borderId="25" xfId="0" applyFont="1" applyFill="1" applyBorder="1" applyAlignment="1">
      <alignment horizontal="center" vertical="center" wrapText="1"/>
    </xf>
    <xf numFmtId="0" fontId="28" fillId="3" borderId="16" xfId="0" applyFont="1" applyFill="1" applyBorder="1" applyAlignment="1">
      <alignment horizontal="center" wrapText="1"/>
    </xf>
    <xf numFmtId="0" fontId="28" fillId="3" borderId="17" xfId="0" applyFont="1" applyFill="1" applyBorder="1" applyAlignment="1">
      <alignment horizontal="center" wrapText="1"/>
    </xf>
    <xf numFmtId="0" fontId="28" fillId="3" borderId="18" xfId="0" applyFont="1" applyFill="1" applyBorder="1" applyAlignment="1">
      <alignment horizontal="center" wrapText="1"/>
    </xf>
    <xf numFmtId="0" fontId="9" fillId="0" borderId="0" xfId="1" applyFont="1" applyAlignment="1">
      <alignment horizontal="center"/>
    </xf>
    <xf numFmtId="0" fontId="6" fillId="0" borderId="0" xfId="1" applyFont="1" applyAlignment="1">
      <alignment horizontal="center"/>
    </xf>
    <xf numFmtId="0" fontId="7" fillId="0" borderId="0" xfId="1" applyFont="1" applyAlignment="1">
      <alignment horizontal="center"/>
    </xf>
    <xf numFmtId="0" fontId="8" fillId="0" borderId="0" xfId="1" applyFont="1" applyAlignment="1">
      <alignment horizontal="center"/>
    </xf>
    <xf numFmtId="0" fontId="5" fillId="4" borderId="10" xfId="1" applyFill="1" applyBorder="1" applyAlignment="1">
      <alignment horizontal="center" vertical="top"/>
    </xf>
    <xf numFmtId="0" fontId="5" fillId="4" borderId="12" xfId="1" applyFill="1" applyBorder="1" applyAlignment="1">
      <alignment horizontal="center" vertical="top"/>
    </xf>
    <xf numFmtId="0" fontId="5" fillId="4" borderId="14" xfId="1" applyFill="1" applyBorder="1" applyAlignment="1">
      <alignment horizontal="center" vertical="top"/>
    </xf>
    <xf numFmtId="0" fontId="15" fillId="2" borderId="16" xfId="1" applyFont="1" applyFill="1" applyBorder="1" applyAlignment="1">
      <alignment horizontal="center" vertical="top" wrapText="1"/>
    </xf>
    <xf numFmtId="0" fontId="15" fillId="2" borderId="17" xfId="1" applyFont="1" applyFill="1" applyBorder="1" applyAlignment="1">
      <alignment horizontal="center" vertical="top" wrapText="1"/>
    </xf>
    <xf numFmtId="0" fontId="15" fillId="2" borderId="18" xfId="1" applyFont="1" applyFill="1" applyBorder="1" applyAlignment="1">
      <alignment horizontal="center" vertical="top" wrapText="1"/>
    </xf>
    <xf numFmtId="0" fontId="9" fillId="0" borderId="9" xfId="1" applyFont="1" applyBorder="1" applyAlignment="1">
      <alignment horizontal="center"/>
    </xf>
    <xf numFmtId="165" fontId="12" fillId="13" borderId="15" xfId="2" applyFont="1" applyFill="1" applyBorder="1" applyAlignment="1">
      <alignment vertical="top" wrapText="1"/>
    </xf>
  </cellXfs>
  <cellStyles count="10">
    <cellStyle name="Comma" xfId="9" builtinId="3"/>
    <cellStyle name="Comma 2" xfId="2" xr:uid="{00000000-0005-0000-0000-000001000000}"/>
    <cellStyle name="Currency" xfId="6" builtinId="4"/>
    <cellStyle name="Currency 2" xfId="3" xr:uid="{00000000-0005-0000-0000-000003000000}"/>
    <cellStyle name="Normal" xfId="0" builtinId="0"/>
    <cellStyle name="Normal 2" xfId="1" xr:uid="{00000000-0005-0000-0000-000005000000}"/>
    <cellStyle name="Normal 3" xfId="4" xr:uid="{00000000-0005-0000-0000-000006000000}"/>
    <cellStyle name="Normal 4" xfId="5" xr:uid="{00000000-0005-0000-0000-000007000000}"/>
    <cellStyle name="Normal 5" xfId="8" xr:uid="{00000000-0005-0000-0000-000008000000}"/>
    <cellStyle name="Percent" xfId="7"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dp.sharepoint.com/Users/zorica.prokic/AppData/Local/Microsoft/Windows/INetCache/Content.Outlook/AU44UFU3/DFF3%20financial%20report_final_30102024-cor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dp.sharepoint.com/Users/emir.dervisevic/AppData/Local/Microsoft/Windows/INetCache/Content.Outlook/DJO3Z7P4/DFF%20FinancialProgress%20report%20wh%20Details%20June2024.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DFF3\01%20Finansije\06%20DFF%203%20financial%20report\08%2003%20PBF%2023%20jan%202024%20-%2001%20june%202026\DFF3%20financial%20overview%20report_mapping_Jan%202024-Jun%202026_internl_10Jun26.xlsx" TargetMode="External"/><Relationship Id="rId1" Type="http://schemas.openxmlformats.org/officeDocument/2006/relationships/externalLinkPath" Target="https://undp-my.sharepoint.com/personal/jasminka_selimovic_undp_org/Documents/Desktop/Pregled%20izvjestaja/2026%20June/DFF3/DFF3%20financial%20overview%20report_mapping_Jan%202024-Jun%202026_internl_10Jun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Budget Table"/>
      <sheetName val="2) By Category"/>
      <sheetName val="Financial Report to Donor"/>
      <sheetName val="Financial report UNDP Internal"/>
      <sheetName val="AAA"/>
      <sheetName val="List"/>
      <sheetName val="Payroll"/>
      <sheetName val="Reconciliation"/>
    </sheetNames>
    <sheetDataSet>
      <sheetData sheetId="0"/>
      <sheetData sheetId="1">
        <row r="44">
          <cell r="E44">
            <v>0</v>
          </cell>
        </row>
        <row r="89">
          <cell r="E89">
            <v>0</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Budget Table"/>
      <sheetName val="2) By Category"/>
      <sheetName val="3) Explanatory Notes"/>
      <sheetName val="4) -For PBSO Use-"/>
      <sheetName val="5) -For MPTF Use-"/>
      <sheetName val="Dropdowns"/>
      <sheetName val="Sheet2"/>
    </sheetNames>
    <sheetDataSet>
      <sheetData sheetId="0"/>
      <sheetData sheetId="1">
        <row r="4">
          <cell r="D4" t="str">
            <v>UNDP</v>
          </cell>
          <cell r="E4" t="str">
            <v>UNESCO</v>
          </cell>
          <cell r="F4" t="str">
            <v>UNICEF</v>
          </cell>
        </row>
        <row r="45">
          <cell r="D45">
            <v>0</v>
          </cell>
          <cell r="E45">
            <v>0</v>
          </cell>
          <cell r="F45">
            <v>0</v>
          </cell>
        </row>
        <row r="57">
          <cell r="E57">
            <v>0</v>
          </cell>
          <cell r="F57">
            <v>0</v>
          </cell>
        </row>
        <row r="77">
          <cell r="D77">
            <v>0</v>
          </cell>
          <cell r="E77">
            <v>0</v>
          </cell>
          <cell r="F77">
            <v>0</v>
          </cell>
        </row>
        <row r="87">
          <cell r="D87">
            <v>0</v>
          </cell>
          <cell r="E87">
            <v>0</v>
          </cell>
          <cell r="F87">
            <v>0</v>
          </cell>
        </row>
        <row r="99">
          <cell r="D99">
            <v>0</v>
          </cell>
          <cell r="E99">
            <v>0</v>
          </cell>
          <cell r="F99">
            <v>0</v>
          </cell>
        </row>
        <row r="109">
          <cell r="D109">
            <v>0</v>
          </cell>
          <cell r="E109">
            <v>0</v>
          </cell>
          <cell r="F109">
            <v>0</v>
          </cell>
        </row>
        <row r="119">
          <cell r="D119">
            <v>0</v>
          </cell>
          <cell r="E119">
            <v>0</v>
          </cell>
          <cell r="F119">
            <v>0</v>
          </cell>
        </row>
        <row r="129">
          <cell r="D129">
            <v>0</v>
          </cell>
          <cell r="E129">
            <v>0</v>
          </cell>
          <cell r="F129">
            <v>0</v>
          </cell>
        </row>
        <row r="141">
          <cell r="D141">
            <v>0</v>
          </cell>
          <cell r="E141">
            <v>0</v>
          </cell>
          <cell r="F141">
            <v>0</v>
          </cell>
        </row>
        <row r="151">
          <cell r="D151">
            <v>0</v>
          </cell>
          <cell r="E151">
            <v>0</v>
          </cell>
          <cell r="F151">
            <v>0</v>
          </cell>
        </row>
        <row r="161">
          <cell r="D161">
            <v>0</v>
          </cell>
          <cell r="E161">
            <v>0</v>
          </cell>
          <cell r="F161">
            <v>0</v>
          </cell>
        </row>
        <row r="171">
          <cell r="D171">
            <v>0</v>
          </cell>
          <cell r="E171">
            <v>0</v>
          </cell>
          <cell r="F171">
            <v>0</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Budget Table "/>
      <sheetName val="2) By Category"/>
      <sheetName val="2) By Category 2026"/>
      <sheetName val="Financial Report to Donor"/>
      <sheetName val="Financial report Internal"/>
      <sheetName val="1) Budget Table-UNICEF"/>
      <sheetName val="1) Budget Table- UNESCO"/>
      <sheetName val="PO Balance report"/>
      <sheetName val="Reconciliation"/>
      <sheetName val="Sheet1"/>
      <sheetName val="Sheet2"/>
      <sheetName val="Sheet3"/>
      <sheetName val="Sheet4"/>
      <sheetName val="Sheet5"/>
      <sheetName val="Sheet6"/>
      <sheetName val="Sheet7"/>
      <sheetName val="Sheet8"/>
      <sheetName val="AAA"/>
      <sheetName val="Payroll 2024+2025+2026"/>
      <sheetName val="Payroll 2024"/>
      <sheetName val="Payroll 2025"/>
      <sheetName val="Payroll 2026"/>
      <sheetName val="List"/>
      <sheetName val="2) By Category- UNICEF"/>
      <sheetName val="By Category- UNICEF 2024"/>
      <sheetName val="By Category- UNICEF 2025"/>
      <sheetName val="By Category- UNICEF 2026"/>
      <sheetName val="2) By Category- UNESCO"/>
      <sheetName val="2) By Category- UNESCO 2024"/>
      <sheetName val="2) By Category- UNESCO 2025"/>
      <sheetName val="2) By Category- UNESCO 2026"/>
    </sheetNames>
    <sheetDataSet>
      <sheetData sheetId="0"/>
      <sheetData sheetId="1"/>
      <sheetData sheetId="2"/>
      <sheetData sheetId="3"/>
      <sheetData sheetId="4">
        <row r="46">
          <cell r="F46">
            <v>57335.134865000044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07">
          <cell r="F207">
            <v>33345.347000000009</v>
          </cell>
        </row>
      </sheetData>
      <sheetData sheetId="24"/>
      <sheetData sheetId="25"/>
      <sheetData sheetId="26"/>
      <sheetData sheetId="27">
        <row r="207">
          <cell r="E207">
            <v>30595.7071</v>
          </cell>
        </row>
      </sheetData>
      <sheetData sheetId="28"/>
      <sheetData sheetId="29"/>
      <sheetData sheetId="30"/>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P221"/>
  <sheetViews>
    <sheetView showGridLines="0" showZeros="0" zoomScale="59" zoomScaleNormal="59" zoomScaleSheetLayoutView="70" workbookViewId="0">
      <pane ySplit="4" topLeftCell="A18" activePane="bottomLeft" state="frozen"/>
      <selection pane="bottomLeft" activeCell="D202" sqref="D202"/>
    </sheetView>
  </sheetViews>
  <sheetFormatPr defaultColWidth="9.44140625" defaultRowHeight="14.4" x14ac:dyDescent="0.3"/>
  <cols>
    <col min="1" max="1" width="9.44140625" style="86"/>
    <col min="2" max="2" width="30.5546875" style="86" customWidth="1"/>
    <col min="3" max="3" width="32.44140625" style="86" customWidth="1"/>
    <col min="4" max="4" width="25.44140625" style="86" customWidth="1"/>
    <col min="5" max="6" width="25.5546875" style="86" customWidth="1"/>
    <col min="7" max="7" width="23.44140625" style="86" customWidth="1"/>
    <col min="8" max="8" width="22.44140625" style="86" customWidth="1"/>
    <col min="9" max="9" width="22.44140625" style="198" customWidth="1"/>
    <col min="10" max="10" width="23.33203125" style="163" customWidth="1"/>
    <col min="11" max="11" width="22.44140625" style="91" customWidth="1"/>
    <col min="12" max="12" width="25" style="86" customWidth="1"/>
    <col min="13" max="13" width="23.33203125" style="86" customWidth="1"/>
    <col min="14" max="14" width="17.5546875" style="86" customWidth="1"/>
    <col min="15" max="15" width="26.44140625" style="86" customWidth="1"/>
    <col min="16" max="16" width="22.44140625" style="86" customWidth="1"/>
    <col min="17" max="17" width="29.5546875" style="86" customWidth="1"/>
    <col min="18" max="18" width="23.44140625" style="86" customWidth="1"/>
    <col min="19" max="19" width="18.44140625" style="86" customWidth="1"/>
    <col min="20" max="20" width="17.44140625" style="86" customWidth="1"/>
    <col min="21" max="21" width="25.44140625" style="86" customWidth="1"/>
    <col min="22" max="16384" width="9.44140625" style="86"/>
  </cols>
  <sheetData>
    <row r="1" spans="1:13" ht="30.75" customHeight="1" x14ac:dyDescent="0.85">
      <c r="B1" s="252" t="s">
        <v>0</v>
      </c>
      <c r="C1" s="252"/>
      <c r="D1" s="252"/>
      <c r="E1" s="252"/>
      <c r="F1" s="35"/>
      <c r="G1" s="35"/>
      <c r="H1" s="36"/>
      <c r="I1" s="195"/>
      <c r="J1" s="87"/>
      <c r="K1" s="88"/>
    </row>
    <row r="2" spans="1:13" ht="16.5" customHeight="1" x14ac:dyDescent="0.5">
      <c r="B2" s="253" t="s">
        <v>1</v>
      </c>
      <c r="C2" s="253"/>
      <c r="D2" s="253"/>
      <c r="E2" s="253"/>
      <c r="F2" s="89"/>
      <c r="G2" s="89"/>
      <c r="H2" s="89"/>
      <c r="I2" s="196"/>
      <c r="J2" s="90"/>
    </row>
    <row r="4" spans="1:13" ht="119.25" customHeight="1" x14ac:dyDescent="0.3">
      <c r="B4" s="92" t="s">
        <v>2</v>
      </c>
      <c r="C4" s="92" t="s">
        <v>3</v>
      </c>
      <c r="D4" s="93" t="s">
        <v>4</v>
      </c>
      <c r="E4" s="93" t="s">
        <v>5</v>
      </c>
      <c r="F4" s="93" t="s">
        <v>6</v>
      </c>
      <c r="G4" s="94" t="s">
        <v>7</v>
      </c>
      <c r="H4" s="92" t="s">
        <v>8</v>
      </c>
      <c r="I4" s="92" t="s">
        <v>9</v>
      </c>
      <c r="J4" s="95" t="s">
        <v>10</v>
      </c>
      <c r="K4" s="95" t="s">
        <v>11</v>
      </c>
      <c r="L4" s="96"/>
      <c r="M4" s="97"/>
    </row>
    <row r="5" spans="1:13" ht="15.6" x14ac:dyDescent="0.3">
      <c r="B5" s="98" t="s">
        <v>12</v>
      </c>
      <c r="C5" s="254" t="s">
        <v>13</v>
      </c>
      <c r="D5" s="255"/>
      <c r="E5" s="255"/>
      <c r="F5" s="255"/>
      <c r="G5" s="255"/>
      <c r="H5" s="255"/>
      <c r="I5" s="255"/>
      <c r="J5" s="255"/>
      <c r="K5" s="256"/>
      <c r="L5" s="99"/>
    </row>
    <row r="6" spans="1:13" ht="15.6" x14ac:dyDescent="0.3">
      <c r="B6" s="98" t="s">
        <v>14</v>
      </c>
      <c r="C6" s="249" t="s">
        <v>15</v>
      </c>
      <c r="D6" s="250"/>
      <c r="E6" s="250"/>
      <c r="F6" s="250"/>
      <c r="G6" s="250"/>
      <c r="H6" s="250"/>
      <c r="I6" s="250"/>
      <c r="J6" s="250"/>
      <c r="K6" s="251"/>
      <c r="L6" s="100"/>
    </row>
    <row r="7" spans="1:13" ht="78" x14ac:dyDescent="0.3">
      <c r="B7" s="101" t="s">
        <v>16</v>
      </c>
      <c r="C7" s="102" t="s">
        <v>17</v>
      </c>
      <c r="D7" s="103">
        <v>5000</v>
      </c>
      <c r="E7" s="104"/>
      <c r="F7" s="104"/>
      <c r="G7" s="105">
        <f>SUM(D7:F7)</f>
        <v>5000</v>
      </c>
      <c r="H7" s="106"/>
      <c r="I7" s="208">
        <v>2418.3200000000002</v>
      </c>
      <c r="J7" s="107"/>
      <c r="K7" s="108"/>
      <c r="L7" s="109"/>
    </row>
    <row r="8" spans="1:13" ht="100.8" customHeight="1" x14ac:dyDescent="0.3">
      <c r="B8" s="101" t="s">
        <v>18</v>
      </c>
      <c r="C8" s="102" t="s">
        <v>19</v>
      </c>
      <c r="D8" s="103">
        <v>133000</v>
      </c>
      <c r="E8" s="104"/>
      <c r="F8" s="104"/>
      <c r="G8" s="105">
        <f t="shared" ref="G8:G14" si="0">SUM(D8:F8)</f>
        <v>133000</v>
      </c>
      <c r="H8" s="106">
        <v>0.35</v>
      </c>
      <c r="I8" s="208">
        <v>87318.535000000003</v>
      </c>
      <c r="J8" s="107" t="s">
        <v>20</v>
      </c>
      <c r="K8" s="108" t="s">
        <v>21</v>
      </c>
      <c r="L8" s="109"/>
    </row>
    <row r="9" spans="1:13" ht="78.599999999999994" customHeight="1" x14ac:dyDescent="0.3">
      <c r="B9" s="101" t="s">
        <v>22</v>
      </c>
      <c r="C9" s="102" t="s">
        <v>23</v>
      </c>
      <c r="D9" s="103">
        <v>30000</v>
      </c>
      <c r="E9" s="104"/>
      <c r="F9" s="104"/>
      <c r="G9" s="105">
        <f t="shared" si="0"/>
        <v>30000</v>
      </c>
      <c r="H9" s="106">
        <v>0.35</v>
      </c>
      <c r="I9" s="104">
        <v>25343.689999999977</v>
      </c>
      <c r="J9" s="107" t="s">
        <v>24</v>
      </c>
      <c r="K9" s="108" t="s">
        <v>25</v>
      </c>
      <c r="L9" s="109"/>
    </row>
    <row r="10" spans="1:13" ht="62.4" x14ac:dyDescent="0.3">
      <c r="B10" s="101" t="s">
        <v>26</v>
      </c>
      <c r="C10" s="102" t="s">
        <v>27</v>
      </c>
      <c r="D10" s="103">
        <v>55000</v>
      </c>
      <c r="E10" s="104"/>
      <c r="F10" s="104"/>
      <c r="G10" s="105">
        <f t="shared" si="0"/>
        <v>55000</v>
      </c>
      <c r="H10" s="106">
        <v>0.35</v>
      </c>
      <c r="I10" s="104">
        <v>20755.029999999984</v>
      </c>
      <c r="J10" s="107" t="s">
        <v>24</v>
      </c>
      <c r="K10" s="108"/>
      <c r="L10" s="109"/>
    </row>
    <row r="11" spans="1:13" ht="62.4" x14ac:dyDescent="0.3">
      <c r="B11" s="101" t="s">
        <v>28</v>
      </c>
      <c r="C11" s="102" t="s">
        <v>29</v>
      </c>
      <c r="D11" s="104"/>
      <c r="E11" s="110">
        <v>35000</v>
      </c>
      <c r="F11" s="104"/>
      <c r="G11" s="105">
        <f t="shared" si="0"/>
        <v>35000</v>
      </c>
      <c r="H11" s="106">
        <v>0.35</v>
      </c>
      <c r="I11" s="104">
        <v>35000</v>
      </c>
      <c r="J11" s="107" t="s">
        <v>24</v>
      </c>
      <c r="K11" s="108"/>
      <c r="L11" s="109"/>
    </row>
    <row r="12" spans="1:13" ht="15.6" x14ac:dyDescent="0.3">
      <c r="B12" s="101" t="s">
        <v>30</v>
      </c>
      <c r="C12" s="102"/>
      <c r="D12" s="104"/>
      <c r="E12" s="104"/>
      <c r="F12" s="104"/>
      <c r="G12" s="105">
        <f t="shared" si="0"/>
        <v>0</v>
      </c>
      <c r="H12" s="106"/>
      <c r="I12" s="104"/>
      <c r="J12" s="107"/>
      <c r="K12" s="108"/>
      <c r="L12" s="109"/>
    </row>
    <row r="13" spans="1:13" ht="15.6" x14ac:dyDescent="0.3">
      <c r="B13" s="101" t="s">
        <v>31</v>
      </c>
      <c r="C13" s="111"/>
      <c r="D13" s="103"/>
      <c r="E13" s="103"/>
      <c r="F13" s="103"/>
      <c r="G13" s="105">
        <f t="shared" si="0"/>
        <v>0</v>
      </c>
      <c r="H13" s="112"/>
      <c r="I13" s="103"/>
      <c r="J13" s="107"/>
      <c r="K13" s="113"/>
      <c r="L13" s="109"/>
    </row>
    <row r="14" spans="1:13" ht="15.6" x14ac:dyDescent="0.3">
      <c r="A14" s="114"/>
      <c r="B14" s="101" t="s">
        <v>32</v>
      </c>
      <c r="C14" s="111"/>
      <c r="D14" s="103"/>
      <c r="E14" s="103"/>
      <c r="F14" s="103"/>
      <c r="G14" s="105">
        <f t="shared" si="0"/>
        <v>0</v>
      </c>
      <c r="H14" s="112"/>
      <c r="I14" s="103"/>
      <c r="J14" s="107"/>
      <c r="K14" s="113"/>
    </row>
    <row r="15" spans="1:13" ht="15.6" x14ac:dyDescent="0.3">
      <c r="A15" s="114"/>
      <c r="C15" s="98" t="s">
        <v>33</v>
      </c>
      <c r="D15" s="115">
        <f>SUM(D7:D14)</f>
        <v>223000</v>
      </c>
      <c r="E15" s="115">
        <f>SUM(E7:E14)</f>
        <v>35000</v>
      </c>
      <c r="F15" s="115">
        <f>SUM(F7:F14)</f>
        <v>0</v>
      </c>
      <c r="G15" s="115">
        <f>SUM(G7:G14)</f>
        <v>258000</v>
      </c>
      <c r="H15" s="115">
        <f>(H7*G7)+(H8*G8)+(H9*G9)+(H10*G10)+(H11*G11)+(H12*G12)+(H13*G13)+(H14*G14)</f>
        <v>88550</v>
      </c>
      <c r="I15" s="115">
        <f>SUM(I7:I14)</f>
        <v>170835.57499999995</v>
      </c>
      <c r="J15" s="115"/>
      <c r="K15" s="115"/>
      <c r="L15" s="116"/>
    </row>
    <row r="16" spans="1:13" ht="15.6" x14ac:dyDescent="0.3">
      <c r="A16" s="114"/>
      <c r="B16" s="98" t="s">
        <v>34</v>
      </c>
      <c r="C16" s="249" t="s">
        <v>35</v>
      </c>
      <c r="D16" s="250"/>
      <c r="E16" s="250"/>
      <c r="F16" s="250"/>
      <c r="G16" s="250"/>
      <c r="H16" s="250"/>
      <c r="I16" s="250"/>
      <c r="J16" s="250"/>
      <c r="K16" s="251"/>
      <c r="L16" s="100"/>
    </row>
    <row r="17" spans="1:12" ht="171.6" x14ac:dyDescent="0.3">
      <c r="A17" s="114"/>
      <c r="B17" s="101" t="s">
        <v>36</v>
      </c>
      <c r="C17" s="102" t="s">
        <v>37</v>
      </c>
      <c r="D17" s="103">
        <v>509763</v>
      </c>
      <c r="E17" s="110">
        <v>236000</v>
      </c>
      <c r="F17" s="104">
        <v>280000</v>
      </c>
      <c r="G17" s="105">
        <f>SUM(D17:F17)</f>
        <v>1025763</v>
      </c>
      <c r="H17" s="106">
        <v>0.35</v>
      </c>
      <c r="I17" s="104">
        <v>423711.73499999993</v>
      </c>
      <c r="J17" s="107" t="s">
        <v>38</v>
      </c>
      <c r="K17" s="108" t="s">
        <v>39</v>
      </c>
      <c r="L17" s="109"/>
    </row>
    <row r="18" spans="1:12" ht="108.6" customHeight="1" x14ac:dyDescent="0.3">
      <c r="A18" s="114"/>
      <c r="B18" s="101" t="s">
        <v>40</v>
      </c>
      <c r="C18" s="102" t="s">
        <v>41</v>
      </c>
      <c r="D18" s="117">
        <v>80000</v>
      </c>
      <c r="E18" s="104"/>
      <c r="F18" s="104"/>
      <c r="G18" s="105">
        <f t="shared" ref="G18:G24" si="1">SUM(D18:F18)</f>
        <v>80000</v>
      </c>
      <c r="H18" s="106">
        <v>0.35</v>
      </c>
      <c r="I18" s="208">
        <v>68163.909999999989</v>
      </c>
      <c r="J18" s="118" t="s">
        <v>42</v>
      </c>
      <c r="K18" s="108"/>
      <c r="L18" s="109"/>
    </row>
    <row r="19" spans="1:12" ht="62.4" x14ac:dyDescent="0.3">
      <c r="A19" s="114"/>
      <c r="B19" s="101" t="s">
        <v>43</v>
      </c>
      <c r="C19" s="102" t="s">
        <v>44</v>
      </c>
      <c r="D19" s="103">
        <v>10000</v>
      </c>
      <c r="E19" s="104"/>
      <c r="F19" s="104"/>
      <c r="G19" s="105">
        <f t="shared" si="1"/>
        <v>10000</v>
      </c>
      <c r="H19" s="106">
        <v>0.4</v>
      </c>
      <c r="I19" s="104">
        <v>0</v>
      </c>
      <c r="J19" s="107" t="s">
        <v>24</v>
      </c>
      <c r="K19" s="108"/>
      <c r="L19" s="109"/>
    </row>
    <row r="20" spans="1:12" ht="171.6" x14ac:dyDescent="0.3">
      <c r="A20" s="114"/>
      <c r="B20" s="101" t="s">
        <v>45</v>
      </c>
      <c r="C20" s="102" t="s">
        <v>46</v>
      </c>
      <c r="D20" s="104"/>
      <c r="E20" s="104"/>
      <c r="F20" s="104">
        <v>85000</v>
      </c>
      <c r="G20" s="105">
        <f t="shared" si="1"/>
        <v>85000</v>
      </c>
      <c r="H20" s="106">
        <v>0.35</v>
      </c>
      <c r="I20" s="104">
        <v>67077.990000000005</v>
      </c>
      <c r="J20" s="107" t="s">
        <v>47</v>
      </c>
      <c r="K20" s="108"/>
      <c r="L20" s="109"/>
    </row>
    <row r="21" spans="1:12" ht="62.4" x14ac:dyDescent="0.3">
      <c r="A21" s="114"/>
      <c r="B21" s="101" t="s">
        <v>48</v>
      </c>
      <c r="C21" s="102" t="s">
        <v>49</v>
      </c>
      <c r="D21" s="104"/>
      <c r="E21" s="104">
        <v>70000</v>
      </c>
      <c r="F21" s="104"/>
      <c r="G21" s="105">
        <f t="shared" si="1"/>
        <v>70000</v>
      </c>
      <c r="H21" s="106">
        <v>0.4</v>
      </c>
      <c r="I21" s="104">
        <v>67111.839999999997</v>
      </c>
      <c r="J21" s="107" t="s">
        <v>24</v>
      </c>
      <c r="K21" s="108"/>
      <c r="L21" s="109"/>
    </row>
    <row r="22" spans="1:12" ht="140.4" x14ac:dyDescent="0.3">
      <c r="A22" s="114"/>
      <c r="B22" s="101" t="s">
        <v>50</v>
      </c>
      <c r="C22" s="102" t="s">
        <v>51</v>
      </c>
      <c r="D22" s="104"/>
      <c r="E22" s="104"/>
      <c r="F22" s="104">
        <v>120000</v>
      </c>
      <c r="G22" s="105">
        <f t="shared" si="1"/>
        <v>120000</v>
      </c>
      <c r="H22" s="106">
        <v>0.35</v>
      </c>
      <c r="I22" s="104">
        <v>81257.259999999995</v>
      </c>
      <c r="J22" s="107" t="s">
        <v>52</v>
      </c>
      <c r="K22" s="108"/>
      <c r="L22" s="109"/>
    </row>
    <row r="23" spans="1:12" ht="15.6" x14ac:dyDescent="0.3">
      <c r="A23" s="114"/>
      <c r="B23" s="101" t="s">
        <v>53</v>
      </c>
      <c r="C23" s="111"/>
      <c r="D23" s="103"/>
      <c r="E23" s="103"/>
      <c r="F23" s="103"/>
      <c r="G23" s="105">
        <f t="shared" si="1"/>
        <v>0</v>
      </c>
      <c r="H23" s="112"/>
      <c r="I23" s="103"/>
      <c r="J23" s="107"/>
      <c r="K23" s="113"/>
      <c r="L23" s="109"/>
    </row>
    <row r="24" spans="1:12" ht="15.6" x14ac:dyDescent="0.3">
      <c r="A24" s="114"/>
      <c r="B24" s="101" t="s">
        <v>54</v>
      </c>
      <c r="C24" s="111"/>
      <c r="D24" s="103"/>
      <c r="E24" s="103"/>
      <c r="F24" s="103"/>
      <c r="G24" s="105">
        <f t="shared" si="1"/>
        <v>0</v>
      </c>
      <c r="H24" s="112"/>
      <c r="I24" s="103"/>
      <c r="J24" s="107"/>
      <c r="K24" s="113"/>
      <c r="L24" s="109"/>
    </row>
    <row r="25" spans="1:12" ht="15.6" x14ac:dyDescent="0.3">
      <c r="A25" s="114"/>
      <c r="C25" s="98" t="s">
        <v>33</v>
      </c>
      <c r="D25" s="119">
        <f>SUM(D17:D24)</f>
        <v>599763</v>
      </c>
      <c r="E25" s="119">
        <f>SUM(E17:E24)</f>
        <v>306000</v>
      </c>
      <c r="F25" s="119">
        <f>SUM(F17:F24)</f>
        <v>485000</v>
      </c>
      <c r="G25" s="119">
        <f>SUM(G17:G24)</f>
        <v>1390763</v>
      </c>
      <c r="H25" s="115">
        <f>(H17*G17)+(H18*G18)+(H19*G19)+(H20*G20)+(H21*G21)+(H22*G22)+(H23*G23)+(H24*G24)</f>
        <v>490767.05</v>
      </c>
      <c r="I25" s="115">
        <f>SUM(I17:I24)</f>
        <v>707322.73499999987</v>
      </c>
      <c r="J25" s="115"/>
      <c r="K25" s="115"/>
      <c r="L25" s="116"/>
    </row>
    <row r="26" spans="1:12" ht="15.6" x14ac:dyDescent="0.3">
      <c r="A26" s="114"/>
      <c r="B26" s="98" t="s">
        <v>55</v>
      </c>
      <c r="C26" s="249" t="s">
        <v>56</v>
      </c>
      <c r="D26" s="250"/>
      <c r="E26" s="250"/>
      <c r="F26" s="250"/>
      <c r="G26" s="250"/>
      <c r="H26" s="250"/>
      <c r="I26" s="250"/>
      <c r="J26" s="250"/>
      <c r="K26" s="251"/>
      <c r="L26" s="100"/>
    </row>
    <row r="27" spans="1:12" ht="140.4" x14ac:dyDescent="0.3">
      <c r="A27" s="114"/>
      <c r="B27" s="101" t="s">
        <v>57</v>
      </c>
      <c r="C27" s="102" t="s">
        <v>58</v>
      </c>
      <c r="D27" s="103">
        <f>40000+10000</f>
        <v>50000</v>
      </c>
      <c r="E27" s="104"/>
      <c r="F27" s="104"/>
      <c r="G27" s="105">
        <f>SUM(D27:F27)</f>
        <v>50000</v>
      </c>
      <c r="H27" s="106">
        <v>0.4</v>
      </c>
      <c r="I27" s="104">
        <v>17140.301499999998</v>
      </c>
      <c r="J27" s="107" t="s">
        <v>59</v>
      </c>
      <c r="K27" s="120" t="s">
        <v>60</v>
      </c>
      <c r="L27" s="109"/>
    </row>
    <row r="28" spans="1:12" ht="62.4" x14ac:dyDescent="0.3">
      <c r="A28" s="114"/>
      <c r="B28" s="101" t="s">
        <v>61</v>
      </c>
      <c r="C28" s="102" t="s">
        <v>62</v>
      </c>
      <c r="D28" s="107">
        <f>10000+10000</f>
        <v>20000</v>
      </c>
      <c r="E28" s="104"/>
      <c r="F28" s="104"/>
      <c r="G28" s="105">
        <f t="shared" ref="G28:G34" si="2">SUM(D28:F28)</f>
        <v>20000</v>
      </c>
      <c r="H28" s="106">
        <v>0.35</v>
      </c>
      <c r="I28" s="104">
        <v>1998.06</v>
      </c>
      <c r="J28" s="107" t="s">
        <v>63</v>
      </c>
      <c r="K28" s="120" t="s">
        <v>64</v>
      </c>
      <c r="L28" s="109"/>
    </row>
    <row r="29" spans="1:12" ht="93.6" x14ac:dyDescent="0.3">
      <c r="A29" s="114"/>
      <c r="B29" s="101" t="s">
        <v>65</v>
      </c>
      <c r="C29" s="102" t="s">
        <v>66</v>
      </c>
      <c r="D29" s="107">
        <f>10000+10000</f>
        <v>20000</v>
      </c>
      <c r="E29" s="104"/>
      <c r="F29" s="104"/>
      <c r="G29" s="105">
        <f t="shared" si="2"/>
        <v>20000</v>
      </c>
      <c r="H29" s="106">
        <v>0.35</v>
      </c>
      <c r="I29" s="104">
        <v>9684.5600000000049</v>
      </c>
      <c r="J29" s="107" t="s">
        <v>67</v>
      </c>
      <c r="K29" s="120" t="s">
        <v>68</v>
      </c>
      <c r="L29" s="109"/>
    </row>
    <row r="30" spans="1:12" ht="15.6" x14ac:dyDescent="0.3">
      <c r="A30" s="114"/>
      <c r="B30" s="101" t="s">
        <v>69</v>
      </c>
      <c r="C30" s="102"/>
      <c r="D30" s="104"/>
      <c r="E30" s="104"/>
      <c r="F30" s="104"/>
      <c r="G30" s="105">
        <f t="shared" si="2"/>
        <v>0</v>
      </c>
      <c r="H30" s="106"/>
      <c r="I30" s="207"/>
      <c r="J30" s="107"/>
      <c r="K30" s="108"/>
      <c r="L30" s="109"/>
    </row>
    <row r="31" spans="1:12" s="114" customFormat="1" ht="15.6" x14ac:dyDescent="0.3">
      <c r="B31" s="101" t="s">
        <v>70</v>
      </c>
      <c r="C31" s="102"/>
      <c r="D31" s="104"/>
      <c r="E31" s="104"/>
      <c r="F31" s="104"/>
      <c r="G31" s="105">
        <f t="shared" si="2"/>
        <v>0</v>
      </c>
      <c r="H31" s="106"/>
      <c r="I31" s="104"/>
      <c r="J31" s="107"/>
      <c r="K31" s="108"/>
      <c r="L31" s="109"/>
    </row>
    <row r="32" spans="1:12" s="114" customFormat="1" ht="15.6" x14ac:dyDescent="0.3">
      <c r="B32" s="101" t="s">
        <v>71</v>
      </c>
      <c r="C32" s="102"/>
      <c r="D32" s="104"/>
      <c r="E32" s="104"/>
      <c r="F32" s="104"/>
      <c r="G32" s="105">
        <f t="shared" si="2"/>
        <v>0</v>
      </c>
      <c r="H32" s="106"/>
      <c r="I32" s="104"/>
      <c r="J32" s="107"/>
      <c r="K32" s="108"/>
      <c r="L32" s="109"/>
    </row>
    <row r="33" spans="1:12" s="114" customFormat="1" ht="15.6" x14ac:dyDescent="0.3">
      <c r="A33" s="86"/>
      <c r="B33" s="101" t="s">
        <v>72</v>
      </c>
      <c r="C33" s="111"/>
      <c r="D33" s="103"/>
      <c r="E33" s="103"/>
      <c r="F33" s="103"/>
      <c r="G33" s="105">
        <f t="shared" si="2"/>
        <v>0</v>
      </c>
      <c r="H33" s="112"/>
      <c r="I33" s="103"/>
      <c r="J33" s="107"/>
      <c r="K33" s="113"/>
      <c r="L33" s="109"/>
    </row>
    <row r="34" spans="1:12" ht="15.6" x14ac:dyDescent="0.3">
      <c r="B34" s="101" t="s">
        <v>73</v>
      </c>
      <c r="C34" s="111"/>
      <c r="D34" s="103"/>
      <c r="E34" s="103"/>
      <c r="F34" s="103"/>
      <c r="G34" s="105">
        <f t="shared" si="2"/>
        <v>0</v>
      </c>
      <c r="H34" s="112"/>
      <c r="I34" s="103"/>
      <c r="J34" s="107"/>
      <c r="K34" s="113"/>
      <c r="L34" s="109"/>
    </row>
    <row r="35" spans="1:12" ht="15.6" x14ac:dyDescent="0.3">
      <c r="C35" s="98" t="s">
        <v>33</v>
      </c>
      <c r="D35" s="119">
        <f>SUM(D27:D34)</f>
        <v>90000</v>
      </c>
      <c r="E35" s="119">
        <f>SUM(E27:E34)</f>
        <v>0</v>
      </c>
      <c r="F35" s="119">
        <f>SUM(F27:F34)</f>
        <v>0</v>
      </c>
      <c r="G35" s="119">
        <f>SUM(G27:G34)</f>
        <v>90000</v>
      </c>
      <c r="H35" s="115">
        <f>(H27*G27)+(H28*G28)+(H29*G29)+(H30*G30)+(H31*G31)+(H32*G32)+(H33*G33)+(H34*G34)</f>
        <v>34000</v>
      </c>
      <c r="I35" s="115">
        <f>SUM(I27:I34)</f>
        <v>28822.921500000004</v>
      </c>
      <c r="J35" s="115"/>
      <c r="K35" s="115"/>
      <c r="L35" s="116"/>
    </row>
    <row r="36" spans="1:12" ht="15.6" x14ac:dyDescent="0.3">
      <c r="B36" s="98" t="s">
        <v>74</v>
      </c>
      <c r="C36" s="260"/>
      <c r="D36" s="261"/>
      <c r="E36" s="261"/>
      <c r="F36" s="261"/>
      <c r="G36" s="261"/>
      <c r="H36" s="261"/>
      <c r="I36" s="261"/>
      <c r="J36" s="261"/>
      <c r="K36" s="262"/>
      <c r="L36" s="100"/>
    </row>
    <row r="37" spans="1:12" ht="15.6" x14ac:dyDescent="0.3">
      <c r="B37" s="101" t="s">
        <v>75</v>
      </c>
      <c r="C37" s="102"/>
      <c r="D37" s="104"/>
      <c r="E37" s="104"/>
      <c r="F37" s="104"/>
      <c r="G37" s="105">
        <f>SUM(D37:F37)</f>
        <v>0</v>
      </c>
      <c r="H37" s="106"/>
      <c r="I37" s="104"/>
      <c r="J37" s="107"/>
      <c r="K37" s="108"/>
      <c r="L37" s="109"/>
    </row>
    <row r="38" spans="1:12" ht="15.6" x14ac:dyDescent="0.3">
      <c r="B38" s="101" t="s">
        <v>76</v>
      </c>
      <c r="C38" s="102"/>
      <c r="D38" s="104"/>
      <c r="E38" s="104"/>
      <c r="F38" s="104"/>
      <c r="G38" s="105">
        <f t="shared" ref="G38:G44" si="3">SUM(D38:F38)</f>
        <v>0</v>
      </c>
      <c r="H38" s="106"/>
      <c r="I38" s="104"/>
      <c r="J38" s="107"/>
      <c r="K38" s="108"/>
      <c r="L38" s="109"/>
    </row>
    <row r="39" spans="1:12" ht="15.6" x14ac:dyDescent="0.3">
      <c r="B39" s="101" t="s">
        <v>77</v>
      </c>
      <c r="C39" s="102"/>
      <c r="D39" s="104"/>
      <c r="E39" s="104"/>
      <c r="F39" s="104"/>
      <c r="G39" s="105">
        <f t="shared" si="3"/>
        <v>0</v>
      </c>
      <c r="H39" s="106"/>
      <c r="I39" s="104"/>
      <c r="J39" s="107"/>
      <c r="K39" s="108"/>
      <c r="L39" s="109"/>
    </row>
    <row r="40" spans="1:12" ht="15.6" x14ac:dyDescent="0.3">
      <c r="B40" s="101" t="s">
        <v>78</v>
      </c>
      <c r="C40" s="102"/>
      <c r="D40" s="104"/>
      <c r="E40" s="104"/>
      <c r="F40" s="104"/>
      <c r="G40" s="105">
        <f t="shared" si="3"/>
        <v>0</v>
      </c>
      <c r="H40" s="106"/>
      <c r="I40" s="208">
        <f>+'[1]2) By Category'!E44</f>
        <v>0</v>
      </c>
      <c r="J40" s="107"/>
      <c r="K40" s="108"/>
      <c r="L40" s="109"/>
    </row>
    <row r="41" spans="1:12" ht="15.6" x14ac:dyDescent="0.3">
      <c r="B41" s="101" t="s">
        <v>79</v>
      </c>
      <c r="C41" s="102"/>
      <c r="D41" s="104"/>
      <c r="E41" s="104"/>
      <c r="F41" s="104"/>
      <c r="G41" s="105">
        <f t="shared" si="3"/>
        <v>0</v>
      </c>
      <c r="H41" s="106"/>
      <c r="I41" s="104"/>
      <c r="J41" s="107"/>
      <c r="K41" s="108"/>
      <c r="L41" s="109"/>
    </row>
    <row r="42" spans="1:12" ht="15.6" x14ac:dyDescent="0.3">
      <c r="A42" s="114"/>
      <c r="B42" s="101" t="s">
        <v>80</v>
      </c>
      <c r="C42" s="102"/>
      <c r="D42" s="104"/>
      <c r="E42" s="104"/>
      <c r="F42" s="104"/>
      <c r="G42" s="105">
        <f t="shared" si="3"/>
        <v>0</v>
      </c>
      <c r="H42" s="106"/>
      <c r="I42" s="104"/>
      <c r="J42" s="107"/>
      <c r="K42" s="108"/>
      <c r="L42" s="109"/>
    </row>
    <row r="43" spans="1:12" s="114" customFormat="1" ht="15.6" x14ac:dyDescent="0.3">
      <c r="A43" s="86"/>
      <c r="B43" s="101" t="s">
        <v>81</v>
      </c>
      <c r="C43" s="111"/>
      <c r="D43" s="103"/>
      <c r="E43" s="103"/>
      <c r="F43" s="103"/>
      <c r="G43" s="105">
        <f t="shared" si="3"/>
        <v>0</v>
      </c>
      <c r="H43" s="112"/>
      <c r="I43" s="103"/>
      <c r="J43" s="107"/>
      <c r="K43" s="113"/>
      <c r="L43" s="109"/>
    </row>
    <row r="44" spans="1:12" ht="15.6" x14ac:dyDescent="0.3">
      <c r="B44" s="101" t="s">
        <v>82</v>
      </c>
      <c r="C44" s="111"/>
      <c r="D44" s="103"/>
      <c r="E44" s="103"/>
      <c r="F44" s="103"/>
      <c r="G44" s="105">
        <f t="shared" si="3"/>
        <v>0</v>
      </c>
      <c r="H44" s="112"/>
      <c r="I44" s="103"/>
      <c r="J44" s="107"/>
      <c r="K44" s="113"/>
      <c r="L44" s="109"/>
    </row>
    <row r="45" spans="1:12" ht="15.6" x14ac:dyDescent="0.3">
      <c r="C45" s="98" t="s">
        <v>33</v>
      </c>
      <c r="D45" s="115">
        <f>SUM(D37:D44)</f>
        <v>0</v>
      </c>
      <c r="E45" s="115">
        <f>SUM(E37:E44)</f>
        <v>0</v>
      </c>
      <c r="F45" s="115">
        <f>SUM(F37:F44)</f>
        <v>0</v>
      </c>
      <c r="G45" s="115">
        <f>SUM(G37:G44)</f>
        <v>0</v>
      </c>
      <c r="H45" s="115">
        <f>(H37*G37)+(H38*G38)+(H39*G39)+(H40*G40)+(H41*G41)+(H42*G42)+(H43*G43)+(H44*G44)</f>
        <v>0</v>
      </c>
      <c r="I45" s="115">
        <f>SUM(I37:I44)</f>
        <v>0</v>
      </c>
      <c r="J45" s="115"/>
      <c r="K45" s="115"/>
      <c r="L45" s="116"/>
    </row>
    <row r="46" spans="1:12" ht="15.6" x14ac:dyDescent="0.3">
      <c r="B46" s="121"/>
      <c r="C46" s="122"/>
      <c r="D46" s="123"/>
      <c r="E46" s="123"/>
      <c r="F46" s="123"/>
      <c r="G46" s="123"/>
      <c r="H46" s="123"/>
      <c r="I46" s="123"/>
      <c r="J46" s="124"/>
      <c r="K46" s="124"/>
      <c r="L46" s="109"/>
    </row>
    <row r="47" spans="1:12" ht="15.6" x14ac:dyDescent="0.3">
      <c r="B47" s="98" t="s">
        <v>83</v>
      </c>
      <c r="C47" s="263" t="s">
        <v>84</v>
      </c>
      <c r="D47" s="264"/>
      <c r="E47" s="264"/>
      <c r="F47" s="264"/>
      <c r="G47" s="264"/>
      <c r="H47" s="264"/>
      <c r="I47" s="264"/>
      <c r="J47" s="264"/>
      <c r="K47" s="265"/>
      <c r="L47" s="99"/>
    </row>
    <row r="48" spans="1:12" ht="15.6" x14ac:dyDescent="0.3">
      <c r="B48" s="98" t="s">
        <v>85</v>
      </c>
      <c r="C48" s="249" t="s">
        <v>86</v>
      </c>
      <c r="D48" s="250"/>
      <c r="E48" s="250"/>
      <c r="F48" s="250"/>
      <c r="G48" s="250"/>
      <c r="H48" s="250"/>
      <c r="I48" s="250"/>
      <c r="J48" s="250"/>
      <c r="K48" s="251"/>
      <c r="L48" s="100"/>
    </row>
    <row r="49" spans="1:12" ht="140.4" x14ac:dyDescent="0.3">
      <c r="B49" s="101" t="s">
        <v>87</v>
      </c>
      <c r="C49" s="102" t="s">
        <v>88</v>
      </c>
      <c r="D49" s="103">
        <v>100000</v>
      </c>
      <c r="E49" s="104"/>
      <c r="F49" s="104"/>
      <c r="G49" s="105">
        <f>SUM(D49:F49)</f>
        <v>100000</v>
      </c>
      <c r="H49" s="106">
        <v>0.4</v>
      </c>
      <c r="I49" s="104">
        <v>38483.929999999971</v>
      </c>
      <c r="J49" s="107" t="s">
        <v>89</v>
      </c>
      <c r="K49" s="108" t="s">
        <v>90</v>
      </c>
      <c r="L49" s="109"/>
    </row>
    <row r="50" spans="1:12" ht="15.6" x14ac:dyDescent="0.3">
      <c r="B50" s="101" t="s">
        <v>91</v>
      </c>
      <c r="C50" s="102"/>
      <c r="D50" s="104"/>
      <c r="E50" s="104"/>
      <c r="F50" s="104"/>
      <c r="G50" s="105">
        <f t="shared" ref="G50:G56" si="4">SUM(D50:F50)</f>
        <v>0</v>
      </c>
      <c r="H50" s="106"/>
      <c r="I50" s="104"/>
      <c r="J50" s="107"/>
      <c r="K50" s="108"/>
      <c r="L50" s="109"/>
    </row>
    <row r="51" spans="1:12" ht="15.6" x14ac:dyDescent="0.3">
      <c r="B51" s="101" t="s">
        <v>92</v>
      </c>
      <c r="C51" s="102"/>
      <c r="D51" s="104"/>
      <c r="E51" s="104"/>
      <c r="F51" s="104"/>
      <c r="G51" s="105">
        <f t="shared" si="4"/>
        <v>0</v>
      </c>
      <c r="H51" s="106"/>
      <c r="I51" s="104"/>
      <c r="J51" s="107"/>
      <c r="K51" s="108"/>
      <c r="L51" s="109"/>
    </row>
    <row r="52" spans="1:12" ht="15.6" x14ac:dyDescent="0.3">
      <c r="B52" s="101" t="s">
        <v>93</v>
      </c>
      <c r="C52" s="102"/>
      <c r="D52" s="104"/>
      <c r="E52" s="104"/>
      <c r="F52" s="104"/>
      <c r="G52" s="105">
        <f t="shared" si="4"/>
        <v>0</v>
      </c>
      <c r="H52" s="106"/>
      <c r="I52" s="104"/>
      <c r="J52" s="107"/>
      <c r="K52" s="108"/>
      <c r="L52" s="109"/>
    </row>
    <row r="53" spans="1:12" ht="15.6" x14ac:dyDescent="0.3">
      <c r="B53" s="101" t="s">
        <v>94</v>
      </c>
      <c r="C53" s="102"/>
      <c r="D53" s="104"/>
      <c r="E53" s="104"/>
      <c r="F53" s="104"/>
      <c r="G53" s="105">
        <f t="shared" si="4"/>
        <v>0</v>
      </c>
      <c r="H53" s="106"/>
      <c r="I53" s="104"/>
      <c r="J53" s="107"/>
      <c r="K53" s="108"/>
      <c r="L53" s="109"/>
    </row>
    <row r="54" spans="1:12" ht="15.6" x14ac:dyDescent="0.3">
      <c r="B54" s="101" t="s">
        <v>95</v>
      </c>
      <c r="C54" s="102"/>
      <c r="D54" s="104"/>
      <c r="E54" s="104"/>
      <c r="F54" s="104"/>
      <c r="G54" s="105">
        <f t="shared" si="4"/>
        <v>0</v>
      </c>
      <c r="H54" s="106"/>
      <c r="I54" s="104"/>
      <c r="J54" s="107"/>
      <c r="K54" s="108"/>
      <c r="L54" s="109"/>
    </row>
    <row r="55" spans="1:12" ht="15.6" x14ac:dyDescent="0.3">
      <c r="A55" s="114"/>
      <c r="B55" s="101" t="s">
        <v>96</v>
      </c>
      <c r="C55" s="111"/>
      <c r="D55" s="103"/>
      <c r="E55" s="103"/>
      <c r="F55" s="103"/>
      <c r="G55" s="105">
        <f t="shared" si="4"/>
        <v>0</v>
      </c>
      <c r="H55" s="112"/>
      <c r="I55" s="103"/>
      <c r="J55" s="107"/>
      <c r="K55" s="113"/>
      <c r="L55" s="109"/>
    </row>
    <row r="56" spans="1:12" s="114" customFormat="1" ht="15.6" x14ac:dyDescent="0.3">
      <c r="B56" s="101" t="s">
        <v>97</v>
      </c>
      <c r="C56" s="111"/>
      <c r="D56" s="103"/>
      <c r="E56" s="103"/>
      <c r="F56" s="103"/>
      <c r="G56" s="105">
        <f t="shared" si="4"/>
        <v>0</v>
      </c>
      <c r="H56" s="112"/>
      <c r="I56" s="103"/>
      <c r="J56" s="107"/>
      <c r="K56" s="113"/>
      <c r="L56" s="109"/>
    </row>
    <row r="57" spans="1:12" s="114" customFormat="1" ht="15.6" x14ac:dyDescent="0.3">
      <c r="A57" s="86"/>
      <c r="B57" s="86"/>
      <c r="C57" s="98" t="s">
        <v>33</v>
      </c>
      <c r="D57" s="115">
        <f>SUM(D49:D56)</f>
        <v>100000</v>
      </c>
      <c r="E57" s="115">
        <f>SUM(E49:E56)</f>
        <v>0</v>
      </c>
      <c r="F57" s="115">
        <f>SUM(F49:F56)</f>
        <v>0</v>
      </c>
      <c r="G57" s="119">
        <f>SUM(G49:G56)</f>
        <v>100000</v>
      </c>
      <c r="H57" s="115">
        <f>(H49*G49)+(H50*G50)+(H51*G51)+(H52*G52)+(H53*G53)+(H54*G54)+(H55*G55)+(H56*G56)</f>
        <v>40000</v>
      </c>
      <c r="I57" s="115">
        <f>SUM(I49:I56)</f>
        <v>38483.929999999971</v>
      </c>
      <c r="J57" s="115"/>
      <c r="K57" s="115"/>
      <c r="L57" s="116"/>
    </row>
    <row r="58" spans="1:12" ht="15.6" x14ac:dyDescent="0.3">
      <c r="B58" s="98" t="s">
        <v>98</v>
      </c>
      <c r="C58" s="249" t="s">
        <v>99</v>
      </c>
      <c r="D58" s="250"/>
      <c r="E58" s="250"/>
      <c r="F58" s="250"/>
      <c r="G58" s="250"/>
      <c r="H58" s="250"/>
      <c r="I58" s="250"/>
      <c r="J58" s="250"/>
      <c r="K58" s="266"/>
      <c r="L58" s="100"/>
    </row>
    <row r="59" spans="1:12" ht="94.5" customHeight="1" x14ac:dyDescent="0.3">
      <c r="B59" s="101" t="s">
        <v>100</v>
      </c>
      <c r="C59" s="102" t="s">
        <v>101</v>
      </c>
      <c r="D59" s="104"/>
      <c r="E59" s="104">
        <v>110000</v>
      </c>
      <c r="F59" s="104"/>
      <c r="G59" s="105">
        <f>SUM(D59:F59)</f>
        <v>110000</v>
      </c>
      <c r="H59" s="106">
        <v>0.4</v>
      </c>
      <c r="I59" s="104">
        <v>110000</v>
      </c>
      <c r="J59" s="125" t="s">
        <v>102</v>
      </c>
      <c r="K59" s="126"/>
      <c r="L59" s="109"/>
    </row>
    <row r="60" spans="1:12" ht="78" x14ac:dyDescent="0.3">
      <c r="B60" s="101" t="s">
        <v>103</v>
      </c>
      <c r="C60" s="102" t="s">
        <v>104</v>
      </c>
      <c r="D60" s="104"/>
      <c r="E60" s="104">
        <v>200000</v>
      </c>
      <c r="F60" s="104"/>
      <c r="G60" s="105">
        <f t="shared" ref="G60:G66" si="5">SUM(D60:F60)</f>
        <v>200000</v>
      </c>
      <c r="H60" s="106">
        <v>0.3</v>
      </c>
      <c r="I60" s="104">
        <v>54692.37</v>
      </c>
      <c r="J60" s="127" t="s">
        <v>105</v>
      </c>
      <c r="K60" s="128"/>
      <c r="L60" s="109"/>
    </row>
    <row r="61" spans="1:12" ht="144" x14ac:dyDescent="0.3">
      <c r="B61" s="101" t="s">
        <v>106</v>
      </c>
      <c r="C61" s="102" t="s">
        <v>107</v>
      </c>
      <c r="D61" s="104"/>
      <c r="E61" s="104"/>
      <c r="F61" s="104">
        <v>250000</v>
      </c>
      <c r="G61" s="105">
        <f t="shared" si="5"/>
        <v>250000</v>
      </c>
      <c r="H61" s="106">
        <v>0.4</v>
      </c>
      <c r="I61" s="216">
        <v>234611.05</v>
      </c>
      <c r="J61" s="129" t="s">
        <v>108</v>
      </c>
      <c r="K61" s="130"/>
      <c r="L61" s="109"/>
    </row>
    <row r="62" spans="1:12" ht="129.6" x14ac:dyDescent="0.3">
      <c r="B62" s="101" t="s">
        <v>109</v>
      </c>
      <c r="C62" s="102" t="s">
        <v>110</v>
      </c>
      <c r="D62" s="104"/>
      <c r="E62" s="104"/>
      <c r="F62" s="104">
        <v>140000</v>
      </c>
      <c r="G62" s="105">
        <f t="shared" si="5"/>
        <v>140000</v>
      </c>
      <c r="H62" s="106">
        <v>0.4</v>
      </c>
      <c r="I62" s="104">
        <v>0</v>
      </c>
      <c r="J62" s="131" t="s">
        <v>111</v>
      </c>
      <c r="K62" s="108"/>
      <c r="L62" s="109"/>
    </row>
    <row r="63" spans="1:12" ht="15.6" x14ac:dyDescent="0.3">
      <c r="B63" s="101" t="s">
        <v>112</v>
      </c>
      <c r="C63" s="102"/>
      <c r="D63" s="104"/>
      <c r="E63" s="104"/>
      <c r="F63" s="104"/>
      <c r="G63" s="105">
        <f t="shared" si="5"/>
        <v>0</v>
      </c>
      <c r="H63" s="106"/>
      <c r="I63" s="104"/>
      <c r="J63" s="107"/>
      <c r="K63" s="108"/>
      <c r="L63" s="109"/>
    </row>
    <row r="64" spans="1:12" ht="15.6" x14ac:dyDescent="0.3">
      <c r="B64" s="101" t="s">
        <v>113</v>
      </c>
      <c r="C64" s="102"/>
      <c r="D64" s="104"/>
      <c r="E64" s="104"/>
      <c r="F64" s="104"/>
      <c r="G64" s="105">
        <f t="shared" si="5"/>
        <v>0</v>
      </c>
      <c r="H64" s="106"/>
      <c r="I64" s="104"/>
      <c r="J64" s="107"/>
      <c r="K64" s="108"/>
      <c r="L64" s="109"/>
    </row>
    <row r="65" spans="1:12" ht="15.6" x14ac:dyDescent="0.3">
      <c r="B65" s="101" t="s">
        <v>114</v>
      </c>
      <c r="C65" s="111"/>
      <c r="D65" s="103"/>
      <c r="E65" s="103"/>
      <c r="F65" s="103"/>
      <c r="G65" s="105">
        <f t="shared" si="5"/>
        <v>0</v>
      </c>
      <c r="H65" s="112"/>
      <c r="I65" s="103"/>
      <c r="J65" s="107"/>
      <c r="K65" s="113"/>
      <c r="L65" s="109"/>
    </row>
    <row r="66" spans="1:12" ht="15.6" x14ac:dyDescent="0.3">
      <c r="B66" s="101" t="s">
        <v>115</v>
      </c>
      <c r="C66" s="111"/>
      <c r="D66" s="103"/>
      <c r="E66" s="103"/>
      <c r="F66" s="103"/>
      <c r="G66" s="105">
        <f t="shared" si="5"/>
        <v>0</v>
      </c>
      <c r="H66" s="112"/>
      <c r="I66" s="103"/>
      <c r="J66" s="107"/>
      <c r="K66" s="113"/>
      <c r="L66" s="109"/>
    </row>
    <row r="67" spans="1:12" ht="15.6" x14ac:dyDescent="0.3">
      <c r="C67" s="98" t="s">
        <v>33</v>
      </c>
      <c r="D67" s="119">
        <f>SUM(D59:D66)</f>
        <v>0</v>
      </c>
      <c r="E67" s="119">
        <f>SUM(E59:E66)</f>
        <v>310000</v>
      </c>
      <c r="F67" s="119">
        <f>SUM(F59:F66)</f>
        <v>390000</v>
      </c>
      <c r="G67" s="119">
        <f>SUM(G59:G66)</f>
        <v>700000</v>
      </c>
      <c r="H67" s="115">
        <f>(H59*G59)+(H60*G60)+(H61*G61)+(H62*G62)+(H63*G63)+(H64*G64)+(H65*G65)+(H66*G66)</f>
        <v>260000</v>
      </c>
      <c r="I67" s="197">
        <f>SUM(I59:I66)</f>
        <v>399303.42</v>
      </c>
      <c r="J67" s="197"/>
      <c r="K67" s="197"/>
      <c r="L67" s="116"/>
    </row>
    <row r="68" spans="1:12" ht="51" customHeight="1" x14ac:dyDescent="0.3">
      <c r="B68" s="98" t="s">
        <v>116</v>
      </c>
      <c r="C68" s="260"/>
      <c r="D68" s="261"/>
      <c r="E68" s="261"/>
      <c r="F68" s="261"/>
      <c r="G68" s="261"/>
      <c r="H68" s="261"/>
      <c r="I68" s="261"/>
      <c r="J68" s="261"/>
      <c r="K68" s="262"/>
      <c r="L68" s="100"/>
    </row>
    <row r="69" spans="1:12" ht="15.6" x14ac:dyDescent="0.3">
      <c r="B69" s="101" t="s">
        <v>117</v>
      </c>
      <c r="C69" s="102"/>
      <c r="D69" s="104"/>
      <c r="E69" s="104"/>
      <c r="F69" s="104"/>
      <c r="G69" s="105">
        <f>SUM(D69:F69)</f>
        <v>0</v>
      </c>
      <c r="H69" s="106"/>
      <c r="I69" s="104"/>
      <c r="J69" s="107"/>
      <c r="K69" s="108"/>
      <c r="L69" s="109"/>
    </row>
    <row r="70" spans="1:12" ht="15.6" x14ac:dyDescent="0.3">
      <c r="B70" s="101" t="s">
        <v>118</v>
      </c>
      <c r="C70" s="102"/>
      <c r="D70" s="104"/>
      <c r="E70" s="104"/>
      <c r="F70" s="104"/>
      <c r="G70" s="105">
        <f t="shared" ref="G70:G76" si="6">SUM(D70:F70)</f>
        <v>0</v>
      </c>
      <c r="H70" s="106"/>
      <c r="I70" s="104"/>
      <c r="J70" s="107"/>
      <c r="K70" s="108"/>
      <c r="L70" s="109"/>
    </row>
    <row r="71" spans="1:12" ht="15.6" x14ac:dyDescent="0.3">
      <c r="B71" s="101" t="s">
        <v>119</v>
      </c>
      <c r="C71" s="102"/>
      <c r="D71" s="104"/>
      <c r="E71" s="104"/>
      <c r="F71" s="104"/>
      <c r="G71" s="105">
        <f t="shared" si="6"/>
        <v>0</v>
      </c>
      <c r="H71" s="106"/>
      <c r="I71" s="104"/>
      <c r="J71" s="107"/>
      <c r="K71" s="108"/>
      <c r="L71" s="109"/>
    </row>
    <row r="72" spans="1:12" ht="15.6" x14ac:dyDescent="0.3">
      <c r="A72" s="114"/>
      <c r="B72" s="101" t="s">
        <v>120</v>
      </c>
      <c r="C72" s="102"/>
      <c r="D72" s="104"/>
      <c r="E72" s="104"/>
      <c r="F72" s="104"/>
      <c r="G72" s="105">
        <f t="shared" si="6"/>
        <v>0</v>
      </c>
      <c r="H72" s="106"/>
      <c r="I72" s="104"/>
      <c r="J72" s="107"/>
      <c r="K72" s="108"/>
      <c r="L72" s="109"/>
    </row>
    <row r="73" spans="1:12" s="114" customFormat="1" ht="15.6" x14ac:dyDescent="0.3">
      <c r="A73" s="86"/>
      <c r="B73" s="101" t="s">
        <v>121</v>
      </c>
      <c r="C73" s="102"/>
      <c r="D73" s="104"/>
      <c r="E73" s="104"/>
      <c r="F73" s="104"/>
      <c r="G73" s="105">
        <f t="shared" si="6"/>
        <v>0</v>
      </c>
      <c r="H73" s="106"/>
      <c r="I73" s="104"/>
      <c r="J73" s="107"/>
      <c r="K73" s="108"/>
      <c r="L73" s="109"/>
    </row>
    <row r="74" spans="1:12" ht="15.6" x14ac:dyDescent="0.3">
      <c r="B74" s="101" t="s">
        <v>122</v>
      </c>
      <c r="C74" s="102"/>
      <c r="D74" s="104"/>
      <c r="E74" s="104"/>
      <c r="F74" s="104"/>
      <c r="G74" s="105">
        <f t="shared" si="6"/>
        <v>0</v>
      </c>
      <c r="H74" s="106"/>
      <c r="I74" s="104"/>
      <c r="J74" s="107"/>
      <c r="K74" s="108"/>
      <c r="L74" s="109"/>
    </row>
    <row r="75" spans="1:12" ht="15.6" x14ac:dyDescent="0.3">
      <c r="B75" s="101" t="s">
        <v>123</v>
      </c>
      <c r="C75" s="111"/>
      <c r="D75" s="103"/>
      <c r="E75" s="103"/>
      <c r="F75" s="103"/>
      <c r="G75" s="105">
        <f t="shared" si="6"/>
        <v>0</v>
      </c>
      <c r="H75" s="112"/>
      <c r="I75" s="103"/>
      <c r="J75" s="107"/>
      <c r="K75" s="113"/>
      <c r="L75" s="109"/>
    </row>
    <row r="76" spans="1:12" ht="15.6" x14ac:dyDescent="0.3">
      <c r="B76" s="101" t="s">
        <v>124</v>
      </c>
      <c r="C76" s="111"/>
      <c r="D76" s="103"/>
      <c r="E76" s="103"/>
      <c r="F76" s="103"/>
      <c r="G76" s="105">
        <f t="shared" si="6"/>
        <v>0</v>
      </c>
      <c r="H76" s="112"/>
      <c r="I76" s="103"/>
      <c r="J76" s="107"/>
      <c r="K76" s="113"/>
      <c r="L76" s="109"/>
    </row>
    <row r="77" spans="1:12" ht="15.6" x14ac:dyDescent="0.3">
      <c r="C77" s="98" t="s">
        <v>33</v>
      </c>
      <c r="D77" s="119">
        <f>SUM(D69:D76)</f>
        <v>0</v>
      </c>
      <c r="E77" s="119">
        <f>SUM(E69:E76)</f>
        <v>0</v>
      </c>
      <c r="F77" s="119">
        <f>SUM(F69:F76)</f>
        <v>0</v>
      </c>
      <c r="G77" s="119">
        <f>SUM(G69:G76)</f>
        <v>0</v>
      </c>
      <c r="H77" s="115">
        <f>(H69*G69)+(H70*G70)+(H71*G71)+(H72*G72)+(H73*G73)+(H74*G74)+(H75*G75)+(H76*G76)</f>
        <v>0</v>
      </c>
      <c r="I77" s="197">
        <f>SUM(I69:I76)</f>
        <v>0</v>
      </c>
      <c r="J77" s="197"/>
      <c r="K77" s="197"/>
      <c r="L77" s="116"/>
    </row>
    <row r="78" spans="1:12" ht="51" customHeight="1" x14ac:dyDescent="0.3">
      <c r="B78" s="98" t="s">
        <v>125</v>
      </c>
      <c r="C78" s="260"/>
      <c r="D78" s="261"/>
      <c r="E78" s="261"/>
      <c r="F78" s="261"/>
      <c r="G78" s="261"/>
      <c r="H78" s="261"/>
      <c r="I78" s="261"/>
      <c r="J78" s="261"/>
      <c r="K78" s="262"/>
      <c r="L78" s="100"/>
    </row>
    <row r="79" spans="1:12" ht="15.6" x14ac:dyDescent="0.3">
      <c r="B79" s="101" t="s">
        <v>126</v>
      </c>
      <c r="C79" s="102"/>
      <c r="D79" s="104"/>
      <c r="E79" s="104"/>
      <c r="F79" s="104"/>
      <c r="G79" s="105">
        <f>SUM(D79:F79)</f>
        <v>0</v>
      </c>
      <c r="H79" s="106"/>
      <c r="I79" s="104"/>
      <c r="J79" s="107"/>
      <c r="K79" s="108"/>
      <c r="L79" s="109"/>
    </row>
    <row r="80" spans="1:12" ht="15.6" x14ac:dyDescent="0.3">
      <c r="B80" s="101" t="s">
        <v>127</v>
      </c>
      <c r="C80" s="102"/>
      <c r="D80" s="104"/>
      <c r="E80" s="104"/>
      <c r="F80" s="104"/>
      <c r="G80" s="105">
        <f t="shared" ref="G80:G86" si="7">SUM(D80:F80)</f>
        <v>0</v>
      </c>
      <c r="H80" s="106"/>
      <c r="I80" s="104"/>
      <c r="J80" s="107"/>
      <c r="K80" s="108"/>
      <c r="L80" s="109"/>
    </row>
    <row r="81" spans="2:12" ht="15.6" x14ac:dyDescent="0.3">
      <c r="B81" s="101" t="s">
        <v>128</v>
      </c>
      <c r="C81" s="102"/>
      <c r="D81" s="104"/>
      <c r="E81" s="104"/>
      <c r="F81" s="104"/>
      <c r="G81" s="105">
        <f t="shared" si="7"/>
        <v>0</v>
      </c>
      <c r="H81" s="106"/>
      <c r="I81" s="104"/>
      <c r="J81" s="107"/>
      <c r="K81" s="108"/>
      <c r="L81" s="109"/>
    </row>
    <row r="82" spans="2:12" ht="15.6" x14ac:dyDescent="0.3">
      <c r="B82" s="101" t="s">
        <v>129</v>
      </c>
      <c r="C82" s="102"/>
      <c r="D82" s="104"/>
      <c r="E82" s="104"/>
      <c r="F82" s="104"/>
      <c r="G82" s="105">
        <f t="shared" si="7"/>
        <v>0</v>
      </c>
      <c r="H82" s="106"/>
      <c r="I82" s="208">
        <f>+'[1]2) By Category'!E89</f>
        <v>0</v>
      </c>
      <c r="J82" s="107"/>
      <c r="K82" s="108"/>
      <c r="L82" s="109"/>
    </row>
    <row r="83" spans="2:12" ht="15.6" x14ac:dyDescent="0.3">
      <c r="B83" s="101" t="s">
        <v>130</v>
      </c>
      <c r="C83" s="102"/>
      <c r="D83" s="104"/>
      <c r="E83" s="104"/>
      <c r="F83" s="104"/>
      <c r="G83" s="105">
        <f t="shared" si="7"/>
        <v>0</v>
      </c>
      <c r="H83" s="106"/>
      <c r="I83" s="104"/>
      <c r="J83" s="107"/>
      <c r="K83" s="108"/>
      <c r="L83" s="109"/>
    </row>
    <row r="84" spans="2:12" ht="15.6" x14ac:dyDescent="0.3">
      <c r="B84" s="101" t="s">
        <v>131</v>
      </c>
      <c r="C84" s="102"/>
      <c r="D84" s="104"/>
      <c r="E84" s="104"/>
      <c r="F84" s="104"/>
      <c r="G84" s="105">
        <f t="shared" si="7"/>
        <v>0</v>
      </c>
      <c r="H84" s="106"/>
      <c r="I84" s="104"/>
      <c r="J84" s="107"/>
      <c r="K84" s="108"/>
      <c r="L84" s="109"/>
    </row>
    <row r="85" spans="2:12" ht="15.6" x14ac:dyDescent="0.3">
      <c r="B85" s="101" t="s">
        <v>132</v>
      </c>
      <c r="C85" s="111"/>
      <c r="D85" s="103"/>
      <c r="E85" s="103"/>
      <c r="F85" s="103"/>
      <c r="G85" s="105">
        <f t="shared" si="7"/>
        <v>0</v>
      </c>
      <c r="H85" s="112"/>
      <c r="I85" s="103"/>
      <c r="J85" s="107"/>
      <c r="K85" s="113"/>
      <c r="L85" s="109"/>
    </row>
    <row r="86" spans="2:12" ht="15.6" x14ac:dyDescent="0.3">
      <c r="B86" s="101" t="s">
        <v>133</v>
      </c>
      <c r="C86" s="111"/>
      <c r="D86" s="103"/>
      <c r="E86" s="103"/>
      <c r="F86" s="103"/>
      <c r="G86" s="105">
        <f t="shared" si="7"/>
        <v>0</v>
      </c>
      <c r="H86" s="112"/>
      <c r="I86" s="103"/>
      <c r="J86" s="107"/>
      <c r="K86" s="113"/>
      <c r="L86" s="109"/>
    </row>
    <row r="87" spans="2:12" ht="15.6" x14ac:dyDescent="0.3">
      <c r="C87" s="98" t="s">
        <v>33</v>
      </c>
      <c r="D87" s="115">
        <f>SUM(D79:D86)</f>
        <v>0</v>
      </c>
      <c r="E87" s="115">
        <f>SUM(E79:E86)</f>
        <v>0</v>
      </c>
      <c r="F87" s="115">
        <f>SUM(F79:F86)</f>
        <v>0</v>
      </c>
      <c r="G87" s="115">
        <f>SUM(G79:G86)</f>
        <v>0</v>
      </c>
      <c r="H87" s="115">
        <f>(H79*G79)+(H80*G80)+(H81*G81)+(H82*G82)+(H83*G83)+(H84*G84)+(H85*G85)+(H86*G86)</f>
        <v>0</v>
      </c>
      <c r="I87" s="197">
        <f>SUM(I79:I86)</f>
        <v>0</v>
      </c>
      <c r="J87" s="197"/>
      <c r="K87" s="197"/>
      <c r="L87" s="116"/>
    </row>
    <row r="88" spans="2:12" ht="15.75" customHeight="1" x14ac:dyDescent="0.3">
      <c r="B88" s="133"/>
      <c r="C88" s="121"/>
      <c r="D88" s="134"/>
      <c r="E88" s="134"/>
      <c r="F88" s="134"/>
      <c r="G88" s="134"/>
      <c r="H88" s="134"/>
      <c r="I88" s="134"/>
      <c r="J88" s="135"/>
      <c r="K88" s="136"/>
      <c r="L88" s="137"/>
    </row>
    <row r="89" spans="2:12" ht="51" hidden="1" customHeight="1" x14ac:dyDescent="0.3">
      <c r="B89" s="98" t="s">
        <v>134</v>
      </c>
      <c r="C89" s="257"/>
      <c r="D89" s="258"/>
      <c r="E89" s="258"/>
      <c r="F89" s="258"/>
      <c r="G89" s="258"/>
      <c r="H89" s="258"/>
      <c r="I89" s="258"/>
      <c r="J89" s="258"/>
      <c r="K89" s="259"/>
      <c r="L89" s="99"/>
    </row>
    <row r="90" spans="2:12" ht="51" hidden="1" customHeight="1" x14ac:dyDescent="0.3">
      <c r="B90" s="98" t="s">
        <v>135</v>
      </c>
      <c r="C90" s="260"/>
      <c r="D90" s="261"/>
      <c r="E90" s="261"/>
      <c r="F90" s="261"/>
      <c r="G90" s="261"/>
      <c r="H90" s="261"/>
      <c r="I90" s="261"/>
      <c r="J90" s="261"/>
      <c r="K90" s="262"/>
      <c r="L90" s="100"/>
    </row>
    <row r="91" spans="2:12" ht="15.6" hidden="1" x14ac:dyDescent="0.3">
      <c r="B91" s="101" t="s">
        <v>136</v>
      </c>
      <c r="C91" s="102"/>
      <c r="D91" s="104"/>
      <c r="E91" s="104"/>
      <c r="F91" s="104"/>
      <c r="G91" s="105">
        <f>SUM(D91:F91)</f>
        <v>0</v>
      </c>
      <c r="H91" s="106"/>
      <c r="I91" s="104"/>
      <c r="J91" s="107"/>
      <c r="K91" s="108"/>
      <c r="L91" s="109"/>
    </row>
    <row r="92" spans="2:12" ht="15.6" hidden="1" x14ac:dyDescent="0.3">
      <c r="B92" s="101" t="s">
        <v>137</v>
      </c>
      <c r="C92" s="102"/>
      <c r="D92" s="104"/>
      <c r="E92" s="104"/>
      <c r="F92" s="104"/>
      <c r="G92" s="105">
        <f t="shared" ref="G92:G98" si="8">SUM(D92:F92)</f>
        <v>0</v>
      </c>
      <c r="H92" s="106"/>
      <c r="I92" s="104"/>
      <c r="J92" s="107"/>
      <c r="K92" s="108"/>
      <c r="L92" s="109"/>
    </row>
    <row r="93" spans="2:12" ht="15.6" hidden="1" x14ac:dyDescent="0.3">
      <c r="B93" s="101" t="s">
        <v>138</v>
      </c>
      <c r="C93" s="102"/>
      <c r="D93" s="104"/>
      <c r="E93" s="104"/>
      <c r="F93" s="104"/>
      <c r="G93" s="105">
        <f t="shared" si="8"/>
        <v>0</v>
      </c>
      <c r="H93" s="106"/>
      <c r="I93" s="104"/>
      <c r="J93" s="107"/>
      <c r="K93" s="108"/>
      <c r="L93" s="109"/>
    </row>
    <row r="94" spans="2:12" ht="15.6" hidden="1" x14ac:dyDescent="0.3">
      <c r="B94" s="101" t="s">
        <v>139</v>
      </c>
      <c r="C94" s="102"/>
      <c r="D94" s="104"/>
      <c r="E94" s="104"/>
      <c r="F94" s="104"/>
      <c r="G94" s="105">
        <f t="shared" si="8"/>
        <v>0</v>
      </c>
      <c r="H94" s="106"/>
      <c r="I94" s="104"/>
      <c r="J94" s="107"/>
      <c r="K94" s="108"/>
      <c r="L94" s="109"/>
    </row>
    <row r="95" spans="2:12" ht="15.6" hidden="1" x14ac:dyDescent="0.3">
      <c r="B95" s="101" t="s">
        <v>140</v>
      </c>
      <c r="C95" s="102"/>
      <c r="D95" s="104"/>
      <c r="E95" s="104"/>
      <c r="F95" s="104"/>
      <c r="G95" s="105">
        <f t="shared" si="8"/>
        <v>0</v>
      </c>
      <c r="H95" s="106"/>
      <c r="I95" s="104"/>
      <c r="J95" s="107"/>
      <c r="K95" s="108"/>
      <c r="L95" s="109"/>
    </row>
    <row r="96" spans="2:12" ht="15.6" hidden="1" x14ac:dyDescent="0.3">
      <c r="B96" s="101" t="s">
        <v>141</v>
      </c>
      <c r="C96" s="102"/>
      <c r="D96" s="104"/>
      <c r="E96" s="104"/>
      <c r="F96" s="104"/>
      <c r="G96" s="105">
        <f t="shared" si="8"/>
        <v>0</v>
      </c>
      <c r="H96" s="106"/>
      <c r="I96" s="104"/>
      <c r="J96" s="107"/>
      <c r="K96" s="108"/>
      <c r="L96" s="109"/>
    </row>
    <row r="97" spans="2:12" ht="15.6" hidden="1" x14ac:dyDescent="0.3">
      <c r="B97" s="101" t="s">
        <v>142</v>
      </c>
      <c r="C97" s="111"/>
      <c r="D97" s="103"/>
      <c r="E97" s="103"/>
      <c r="F97" s="103"/>
      <c r="G97" s="105">
        <f t="shared" si="8"/>
        <v>0</v>
      </c>
      <c r="H97" s="112"/>
      <c r="I97" s="103"/>
      <c r="J97" s="107"/>
      <c r="K97" s="113"/>
      <c r="L97" s="109"/>
    </row>
    <row r="98" spans="2:12" ht="15.6" hidden="1" x14ac:dyDescent="0.3">
      <c r="B98" s="101" t="s">
        <v>143</v>
      </c>
      <c r="C98" s="111"/>
      <c r="D98" s="103"/>
      <c r="E98" s="103"/>
      <c r="F98" s="103"/>
      <c r="G98" s="105">
        <f t="shared" si="8"/>
        <v>0</v>
      </c>
      <c r="H98" s="112"/>
      <c r="I98" s="103"/>
      <c r="J98" s="107"/>
      <c r="K98" s="113"/>
      <c r="L98" s="109"/>
    </row>
    <row r="99" spans="2:12" ht="15.6" hidden="1" x14ac:dyDescent="0.3">
      <c r="C99" s="98" t="s">
        <v>33</v>
      </c>
      <c r="D99" s="115">
        <f>SUM(D91:D98)</f>
        <v>0</v>
      </c>
      <c r="E99" s="115">
        <f>SUM(E91:E98)</f>
        <v>0</v>
      </c>
      <c r="F99" s="115">
        <f>SUM(F91:F98)</f>
        <v>0</v>
      </c>
      <c r="G99" s="119">
        <f>SUM(G91:G98)</f>
        <v>0</v>
      </c>
      <c r="H99" s="115">
        <f>(H91*G91)+(H92*G92)+(H93*G93)+(H94*G94)+(H95*G95)+(H96*G96)+(H97*G97)+(H98*G98)</f>
        <v>0</v>
      </c>
      <c r="I99" s="197">
        <f>SUM(I91:I98)</f>
        <v>0</v>
      </c>
      <c r="J99" s="132"/>
      <c r="K99" s="113"/>
      <c r="L99" s="116"/>
    </row>
    <row r="100" spans="2:12" ht="51" hidden="1" customHeight="1" x14ac:dyDescent="0.3">
      <c r="B100" s="98" t="s">
        <v>144</v>
      </c>
      <c r="C100" s="260"/>
      <c r="D100" s="261"/>
      <c r="E100" s="261"/>
      <c r="F100" s="261"/>
      <c r="G100" s="261"/>
      <c r="H100" s="261"/>
      <c r="I100" s="261"/>
      <c r="J100" s="261"/>
      <c r="K100" s="262"/>
      <c r="L100" s="100"/>
    </row>
    <row r="101" spans="2:12" ht="15.6" hidden="1" x14ac:dyDescent="0.3">
      <c r="B101" s="101" t="s">
        <v>145</v>
      </c>
      <c r="C101" s="102"/>
      <c r="D101" s="104"/>
      <c r="E101" s="104"/>
      <c r="F101" s="104"/>
      <c r="G101" s="105">
        <f>SUM(D101:F101)</f>
        <v>0</v>
      </c>
      <c r="H101" s="106"/>
      <c r="I101" s="104"/>
      <c r="J101" s="107"/>
      <c r="K101" s="108"/>
      <c r="L101" s="109"/>
    </row>
    <row r="102" spans="2:12" ht="15.6" hidden="1" x14ac:dyDescent="0.3">
      <c r="B102" s="101" t="s">
        <v>146</v>
      </c>
      <c r="C102" s="102"/>
      <c r="D102" s="104"/>
      <c r="E102" s="104"/>
      <c r="F102" s="104"/>
      <c r="G102" s="105">
        <f t="shared" ref="G102:G108" si="9">SUM(D102:F102)</f>
        <v>0</v>
      </c>
      <c r="H102" s="106"/>
      <c r="I102" s="104"/>
      <c r="J102" s="107"/>
      <c r="K102" s="108"/>
      <c r="L102" s="109"/>
    </row>
    <row r="103" spans="2:12" ht="15.6" hidden="1" x14ac:dyDescent="0.3">
      <c r="B103" s="101" t="s">
        <v>147</v>
      </c>
      <c r="C103" s="102"/>
      <c r="D103" s="104"/>
      <c r="E103" s="104"/>
      <c r="F103" s="104"/>
      <c r="G103" s="105">
        <f t="shared" si="9"/>
        <v>0</v>
      </c>
      <c r="H103" s="106"/>
      <c r="I103" s="104"/>
      <c r="J103" s="107"/>
      <c r="K103" s="108"/>
      <c r="L103" s="109"/>
    </row>
    <row r="104" spans="2:12" ht="15.6" hidden="1" x14ac:dyDescent="0.3">
      <c r="B104" s="101" t="s">
        <v>148</v>
      </c>
      <c r="C104" s="102"/>
      <c r="D104" s="104"/>
      <c r="E104" s="104"/>
      <c r="F104" s="104"/>
      <c r="G104" s="105">
        <f t="shared" si="9"/>
        <v>0</v>
      </c>
      <c r="H104" s="106"/>
      <c r="I104" s="104"/>
      <c r="J104" s="107"/>
      <c r="K104" s="108"/>
      <c r="L104" s="109"/>
    </row>
    <row r="105" spans="2:12" ht="15.6" hidden="1" x14ac:dyDescent="0.3">
      <c r="B105" s="101" t="s">
        <v>149</v>
      </c>
      <c r="C105" s="102"/>
      <c r="D105" s="104"/>
      <c r="E105" s="104"/>
      <c r="F105" s="104"/>
      <c r="G105" s="105">
        <f t="shared" si="9"/>
        <v>0</v>
      </c>
      <c r="H105" s="106"/>
      <c r="I105" s="104"/>
      <c r="J105" s="107"/>
      <c r="K105" s="108"/>
      <c r="L105" s="109"/>
    </row>
    <row r="106" spans="2:12" ht="15.6" hidden="1" x14ac:dyDescent="0.3">
      <c r="B106" s="101" t="s">
        <v>150</v>
      </c>
      <c r="C106" s="102"/>
      <c r="D106" s="104"/>
      <c r="E106" s="104"/>
      <c r="F106" s="104"/>
      <c r="G106" s="105">
        <f t="shared" si="9"/>
        <v>0</v>
      </c>
      <c r="H106" s="106"/>
      <c r="I106" s="104"/>
      <c r="J106" s="107"/>
      <c r="K106" s="108"/>
      <c r="L106" s="109"/>
    </row>
    <row r="107" spans="2:12" ht="15.6" hidden="1" x14ac:dyDescent="0.3">
      <c r="B107" s="101" t="s">
        <v>151</v>
      </c>
      <c r="C107" s="111"/>
      <c r="D107" s="103"/>
      <c r="E107" s="103"/>
      <c r="F107" s="103"/>
      <c r="G107" s="105">
        <f t="shared" si="9"/>
        <v>0</v>
      </c>
      <c r="H107" s="112"/>
      <c r="I107" s="103"/>
      <c r="J107" s="107"/>
      <c r="K107" s="113"/>
      <c r="L107" s="109"/>
    </row>
    <row r="108" spans="2:12" ht="15.6" hidden="1" x14ac:dyDescent="0.3">
      <c r="B108" s="101" t="s">
        <v>152</v>
      </c>
      <c r="C108" s="111"/>
      <c r="D108" s="103"/>
      <c r="E108" s="103"/>
      <c r="F108" s="103"/>
      <c r="G108" s="105">
        <f t="shared" si="9"/>
        <v>0</v>
      </c>
      <c r="H108" s="112"/>
      <c r="I108" s="103"/>
      <c r="J108" s="107"/>
      <c r="K108" s="113"/>
      <c r="L108" s="109"/>
    </row>
    <row r="109" spans="2:12" ht="15.6" hidden="1" x14ac:dyDescent="0.3">
      <c r="C109" s="98" t="s">
        <v>33</v>
      </c>
      <c r="D109" s="119">
        <f>SUM(D101:D108)</f>
        <v>0</v>
      </c>
      <c r="E109" s="119">
        <f>SUM(E101:E108)</f>
        <v>0</v>
      </c>
      <c r="F109" s="119">
        <f>SUM(F101:F108)</f>
        <v>0</v>
      </c>
      <c r="G109" s="119">
        <f>SUM(G101:G108)</f>
        <v>0</v>
      </c>
      <c r="H109" s="115">
        <f>(H101*G101)+(H102*G102)+(H103*G103)+(H104*G104)+(H105*G105)+(H106*G106)+(H107*G107)+(H108*G108)</f>
        <v>0</v>
      </c>
      <c r="I109" s="197">
        <f>SUM(I101:I108)</f>
        <v>0</v>
      </c>
      <c r="J109" s="132"/>
      <c r="K109" s="113"/>
      <c r="L109" s="116"/>
    </row>
    <row r="110" spans="2:12" ht="51" hidden="1" customHeight="1" x14ac:dyDescent="0.3">
      <c r="B110" s="98" t="s">
        <v>153</v>
      </c>
      <c r="C110" s="260"/>
      <c r="D110" s="261"/>
      <c r="E110" s="261"/>
      <c r="F110" s="261"/>
      <c r="G110" s="261"/>
      <c r="H110" s="261"/>
      <c r="I110" s="261"/>
      <c r="J110" s="261"/>
      <c r="K110" s="262"/>
      <c r="L110" s="100"/>
    </row>
    <row r="111" spans="2:12" ht="15.6" hidden="1" x14ac:dyDescent="0.3">
      <c r="B111" s="101" t="s">
        <v>154</v>
      </c>
      <c r="C111" s="102"/>
      <c r="D111" s="104"/>
      <c r="E111" s="104"/>
      <c r="F111" s="104"/>
      <c r="G111" s="105">
        <f>SUM(D111:F111)</f>
        <v>0</v>
      </c>
      <c r="H111" s="106"/>
      <c r="I111" s="104"/>
      <c r="J111" s="107"/>
      <c r="K111" s="108"/>
      <c r="L111" s="109"/>
    </row>
    <row r="112" spans="2:12" ht="15.6" hidden="1" x14ac:dyDescent="0.3">
      <c r="B112" s="101" t="s">
        <v>155</v>
      </c>
      <c r="C112" s="102"/>
      <c r="D112" s="104"/>
      <c r="E112" s="104"/>
      <c r="F112" s="104"/>
      <c r="G112" s="105">
        <f t="shared" ref="G112:G118" si="10">SUM(D112:F112)</f>
        <v>0</v>
      </c>
      <c r="H112" s="106"/>
      <c r="I112" s="104"/>
      <c r="J112" s="107"/>
      <c r="K112" s="108"/>
      <c r="L112" s="109"/>
    </row>
    <row r="113" spans="2:12" ht="15.6" hidden="1" x14ac:dyDescent="0.3">
      <c r="B113" s="101" t="s">
        <v>156</v>
      </c>
      <c r="C113" s="102"/>
      <c r="D113" s="104"/>
      <c r="E113" s="104"/>
      <c r="F113" s="104"/>
      <c r="G113" s="105">
        <f t="shared" si="10"/>
        <v>0</v>
      </c>
      <c r="H113" s="106"/>
      <c r="I113" s="104"/>
      <c r="J113" s="107"/>
      <c r="K113" s="108"/>
      <c r="L113" s="109"/>
    </row>
    <row r="114" spans="2:12" ht="15.6" hidden="1" x14ac:dyDescent="0.3">
      <c r="B114" s="101" t="s">
        <v>157</v>
      </c>
      <c r="C114" s="102"/>
      <c r="D114" s="104"/>
      <c r="E114" s="104"/>
      <c r="F114" s="104"/>
      <c r="G114" s="105">
        <f t="shared" si="10"/>
        <v>0</v>
      </c>
      <c r="H114" s="106"/>
      <c r="I114" s="104"/>
      <c r="J114" s="107"/>
      <c r="K114" s="108"/>
      <c r="L114" s="109"/>
    </row>
    <row r="115" spans="2:12" ht="15.6" hidden="1" x14ac:dyDescent="0.3">
      <c r="B115" s="101" t="s">
        <v>158</v>
      </c>
      <c r="C115" s="102"/>
      <c r="D115" s="104"/>
      <c r="E115" s="104"/>
      <c r="F115" s="104"/>
      <c r="G115" s="105">
        <f t="shared" si="10"/>
        <v>0</v>
      </c>
      <c r="H115" s="106"/>
      <c r="I115" s="104"/>
      <c r="J115" s="107"/>
      <c r="K115" s="108"/>
      <c r="L115" s="109"/>
    </row>
    <row r="116" spans="2:12" ht="15.6" hidden="1" x14ac:dyDescent="0.3">
      <c r="B116" s="101" t="s">
        <v>159</v>
      </c>
      <c r="C116" s="102"/>
      <c r="D116" s="104"/>
      <c r="E116" s="104"/>
      <c r="F116" s="104"/>
      <c r="G116" s="105">
        <f t="shared" si="10"/>
        <v>0</v>
      </c>
      <c r="H116" s="106"/>
      <c r="I116" s="104"/>
      <c r="J116" s="107"/>
      <c r="K116" s="108"/>
      <c r="L116" s="109"/>
    </row>
    <row r="117" spans="2:12" ht="15.6" hidden="1" x14ac:dyDescent="0.3">
      <c r="B117" s="101" t="s">
        <v>160</v>
      </c>
      <c r="C117" s="111"/>
      <c r="D117" s="103"/>
      <c r="E117" s="103"/>
      <c r="F117" s="103"/>
      <c r="G117" s="105">
        <f t="shared" si="10"/>
        <v>0</v>
      </c>
      <c r="H117" s="112"/>
      <c r="I117" s="103"/>
      <c r="J117" s="107"/>
      <c r="K117" s="113"/>
      <c r="L117" s="109"/>
    </row>
    <row r="118" spans="2:12" ht="15.6" hidden="1" x14ac:dyDescent="0.3">
      <c r="B118" s="101" t="s">
        <v>161</v>
      </c>
      <c r="C118" s="111"/>
      <c r="D118" s="103"/>
      <c r="E118" s="103"/>
      <c r="F118" s="103"/>
      <c r="G118" s="105">
        <f t="shared" si="10"/>
        <v>0</v>
      </c>
      <c r="H118" s="112"/>
      <c r="I118" s="103"/>
      <c r="J118" s="107"/>
      <c r="K118" s="113"/>
      <c r="L118" s="109"/>
    </row>
    <row r="119" spans="2:12" ht="15.6" hidden="1" x14ac:dyDescent="0.3">
      <c r="C119" s="98" t="s">
        <v>33</v>
      </c>
      <c r="D119" s="119">
        <f>SUM(D111:D118)</f>
        <v>0</v>
      </c>
      <c r="E119" s="119">
        <f>SUM(E111:E118)</f>
        <v>0</v>
      </c>
      <c r="F119" s="119">
        <f>SUM(F111:F118)</f>
        <v>0</v>
      </c>
      <c r="G119" s="119">
        <f>SUM(G111:G118)</f>
        <v>0</v>
      </c>
      <c r="H119" s="115">
        <f>(H111*G111)+(H112*G112)+(H113*G113)+(H114*G114)+(H115*G115)+(H116*G116)+(H117*G117)+(H118*G118)</f>
        <v>0</v>
      </c>
      <c r="I119" s="197">
        <f>SUM(I111:I118)</f>
        <v>0</v>
      </c>
      <c r="J119" s="132"/>
      <c r="K119" s="113"/>
      <c r="L119" s="116"/>
    </row>
    <row r="120" spans="2:12" ht="51" hidden="1" customHeight="1" x14ac:dyDescent="0.3">
      <c r="B120" s="98" t="s">
        <v>162</v>
      </c>
      <c r="C120" s="260"/>
      <c r="D120" s="261"/>
      <c r="E120" s="261"/>
      <c r="F120" s="261"/>
      <c r="G120" s="261"/>
      <c r="H120" s="261"/>
      <c r="I120" s="261"/>
      <c r="J120" s="261"/>
      <c r="K120" s="262"/>
      <c r="L120" s="100"/>
    </row>
    <row r="121" spans="2:12" ht="15.6" hidden="1" x14ac:dyDescent="0.3">
      <c r="B121" s="101" t="s">
        <v>163</v>
      </c>
      <c r="C121" s="102"/>
      <c r="D121" s="104"/>
      <c r="E121" s="104"/>
      <c r="F121" s="104"/>
      <c r="G121" s="105">
        <f>SUM(D121:F121)</f>
        <v>0</v>
      </c>
      <c r="H121" s="106"/>
      <c r="I121" s="104"/>
      <c r="J121" s="107"/>
      <c r="K121" s="108"/>
      <c r="L121" s="109"/>
    </row>
    <row r="122" spans="2:12" ht="15.6" hidden="1" x14ac:dyDescent="0.3">
      <c r="B122" s="101" t="s">
        <v>164</v>
      </c>
      <c r="C122" s="102"/>
      <c r="D122" s="104"/>
      <c r="E122" s="104"/>
      <c r="F122" s="104"/>
      <c r="G122" s="105">
        <f t="shared" ref="G122:G128" si="11">SUM(D122:F122)</f>
        <v>0</v>
      </c>
      <c r="H122" s="106"/>
      <c r="I122" s="104"/>
      <c r="J122" s="107"/>
      <c r="K122" s="108"/>
      <c r="L122" s="109"/>
    </row>
    <row r="123" spans="2:12" ht="15.6" hidden="1" x14ac:dyDescent="0.3">
      <c r="B123" s="101" t="s">
        <v>165</v>
      </c>
      <c r="C123" s="102"/>
      <c r="D123" s="104"/>
      <c r="E123" s="104"/>
      <c r="F123" s="104"/>
      <c r="G123" s="105">
        <f t="shared" si="11"/>
        <v>0</v>
      </c>
      <c r="H123" s="106"/>
      <c r="I123" s="104"/>
      <c r="J123" s="107"/>
      <c r="K123" s="108"/>
      <c r="L123" s="109"/>
    </row>
    <row r="124" spans="2:12" ht="15.6" hidden="1" x14ac:dyDescent="0.3">
      <c r="B124" s="101" t="s">
        <v>166</v>
      </c>
      <c r="C124" s="102"/>
      <c r="D124" s="104"/>
      <c r="E124" s="104"/>
      <c r="F124" s="104"/>
      <c r="G124" s="105">
        <f t="shared" si="11"/>
        <v>0</v>
      </c>
      <c r="H124" s="106"/>
      <c r="I124" s="104"/>
      <c r="J124" s="107"/>
      <c r="K124" s="108"/>
      <c r="L124" s="109"/>
    </row>
    <row r="125" spans="2:12" ht="15.6" hidden="1" x14ac:dyDescent="0.3">
      <c r="B125" s="101" t="s">
        <v>167</v>
      </c>
      <c r="C125" s="102"/>
      <c r="D125" s="104"/>
      <c r="E125" s="104"/>
      <c r="F125" s="104"/>
      <c r="G125" s="105">
        <f t="shared" si="11"/>
        <v>0</v>
      </c>
      <c r="H125" s="106"/>
      <c r="I125" s="104"/>
      <c r="J125" s="107"/>
      <c r="K125" s="108"/>
      <c r="L125" s="109"/>
    </row>
    <row r="126" spans="2:12" ht="15.6" hidden="1" x14ac:dyDescent="0.3">
      <c r="B126" s="101" t="s">
        <v>168</v>
      </c>
      <c r="C126" s="102"/>
      <c r="D126" s="104"/>
      <c r="E126" s="104"/>
      <c r="F126" s="104"/>
      <c r="G126" s="105">
        <f t="shared" si="11"/>
        <v>0</v>
      </c>
      <c r="H126" s="106"/>
      <c r="I126" s="104"/>
      <c r="J126" s="107"/>
      <c r="K126" s="108"/>
      <c r="L126" s="109"/>
    </row>
    <row r="127" spans="2:12" ht="15.6" hidden="1" x14ac:dyDescent="0.3">
      <c r="B127" s="101" t="s">
        <v>169</v>
      </c>
      <c r="C127" s="111"/>
      <c r="D127" s="103"/>
      <c r="E127" s="103"/>
      <c r="F127" s="103"/>
      <c r="G127" s="105">
        <f t="shared" si="11"/>
        <v>0</v>
      </c>
      <c r="H127" s="112"/>
      <c r="I127" s="103"/>
      <c r="J127" s="107"/>
      <c r="K127" s="113"/>
      <c r="L127" s="109"/>
    </row>
    <row r="128" spans="2:12" ht="15.6" hidden="1" x14ac:dyDescent="0.3">
      <c r="B128" s="101" t="s">
        <v>170</v>
      </c>
      <c r="C128" s="111"/>
      <c r="D128" s="103"/>
      <c r="E128" s="103"/>
      <c r="F128" s="103"/>
      <c r="G128" s="105">
        <f t="shared" si="11"/>
        <v>0</v>
      </c>
      <c r="H128" s="112"/>
      <c r="I128" s="103"/>
      <c r="J128" s="107"/>
      <c r="K128" s="113"/>
      <c r="L128" s="109"/>
    </row>
    <row r="129" spans="2:12" ht="15.6" hidden="1" x14ac:dyDescent="0.3">
      <c r="C129" s="98" t="s">
        <v>33</v>
      </c>
      <c r="D129" s="115">
        <f>SUM(D121:D128)</f>
        <v>0</v>
      </c>
      <c r="E129" s="115">
        <f>SUM(E121:E128)</f>
        <v>0</v>
      </c>
      <c r="F129" s="115">
        <f>SUM(F121:F128)</f>
        <v>0</v>
      </c>
      <c r="G129" s="115">
        <f>SUM(G121:G128)</f>
        <v>0</v>
      </c>
      <c r="H129" s="115">
        <f>(H121*G121)+(H122*G122)+(H123*G123)+(H124*G124)+(H125*G125)+(H126*G126)+(H127*G127)+(H128*G128)</f>
        <v>0</v>
      </c>
      <c r="I129" s="197">
        <f>SUM(I121:I128)</f>
        <v>0</v>
      </c>
      <c r="J129" s="132"/>
      <c r="K129" s="113"/>
      <c r="L129" s="116"/>
    </row>
    <row r="130" spans="2:12" ht="15.75" hidden="1" customHeight="1" x14ac:dyDescent="0.3">
      <c r="B130" s="133"/>
      <c r="C130" s="121"/>
      <c r="D130" s="134"/>
      <c r="E130" s="134"/>
      <c r="F130" s="134"/>
      <c r="G130" s="134"/>
      <c r="H130" s="134"/>
      <c r="I130" s="134"/>
      <c r="J130" s="135"/>
      <c r="K130" s="138"/>
      <c r="L130" s="137"/>
    </row>
    <row r="131" spans="2:12" ht="51" hidden="1" customHeight="1" x14ac:dyDescent="0.3">
      <c r="B131" s="98" t="s">
        <v>171</v>
      </c>
      <c r="C131" s="257"/>
      <c r="D131" s="258"/>
      <c r="E131" s="258"/>
      <c r="F131" s="258"/>
      <c r="G131" s="258"/>
      <c r="H131" s="258"/>
      <c r="I131" s="258"/>
      <c r="J131" s="258"/>
      <c r="K131" s="259"/>
      <c r="L131" s="99"/>
    </row>
    <row r="132" spans="2:12" ht="51" hidden="1" customHeight="1" x14ac:dyDescent="0.3">
      <c r="B132" s="98" t="s">
        <v>172</v>
      </c>
      <c r="C132" s="260"/>
      <c r="D132" s="261"/>
      <c r="E132" s="261"/>
      <c r="F132" s="261"/>
      <c r="G132" s="261"/>
      <c r="H132" s="261"/>
      <c r="I132" s="261"/>
      <c r="J132" s="261"/>
      <c r="K132" s="262"/>
      <c r="L132" s="100"/>
    </row>
    <row r="133" spans="2:12" ht="15.6" hidden="1" x14ac:dyDescent="0.3">
      <c r="B133" s="101" t="s">
        <v>173</v>
      </c>
      <c r="C133" s="102"/>
      <c r="D133" s="104"/>
      <c r="E133" s="104"/>
      <c r="F133" s="104"/>
      <c r="G133" s="105">
        <f>SUM(D133:F133)</f>
        <v>0</v>
      </c>
      <c r="H133" s="106"/>
      <c r="I133" s="104"/>
      <c r="J133" s="107"/>
      <c r="K133" s="108"/>
      <c r="L133" s="109"/>
    </row>
    <row r="134" spans="2:12" ht="15.6" hidden="1" x14ac:dyDescent="0.3">
      <c r="B134" s="101" t="s">
        <v>174</v>
      </c>
      <c r="C134" s="102"/>
      <c r="D134" s="104"/>
      <c r="E134" s="104"/>
      <c r="F134" s="104"/>
      <c r="G134" s="105">
        <f t="shared" ref="G134:G140" si="12">SUM(D134:F134)</f>
        <v>0</v>
      </c>
      <c r="H134" s="106"/>
      <c r="I134" s="104"/>
      <c r="J134" s="107"/>
      <c r="K134" s="108"/>
      <c r="L134" s="109"/>
    </row>
    <row r="135" spans="2:12" ht="15.6" hidden="1" x14ac:dyDescent="0.3">
      <c r="B135" s="101" t="s">
        <v>175</v>
      </c>
      <c r="C135" s="102"/>
      <c r="D135" s="104"/>
      <c r="E135" s="104"/>
      <c r="F135" s="104"/>
      <c r="G135" s="105">
        <f t="shared" si="12"/>
        <v>0</v>
      </c>
      <c r="H135" s="106"/>
      <c r="I135" s="104"/>
      <c r="J135" s="107"/>
      <c r="K135" s="108"/>
      <c r="L135" s="109"/>
    </row>
    <row r="136" spans="2:12" ht="15.6" hidden="1" x14ac:dyDescent="0.3">
      <c r="B136" s="101" t="s">
        <v>176</v>
      </c>
      <c r="C136" s="102"/>
      <c r="D136" s="104"/>
      <c r="E136" s="104"/>
      <c r="F136" s="104"/>
      <c r="G136" s="105">
        <f t="shared" si="12"/>
        <v>0</v>
      </c>
      <c r="H136" s="106"/>
      <c r="I136" s="104"/>
      <c r="J136" s="107"/>
      <c r="K136" s="108"/>
      <c r="L136" s="109"/>
    </row>
    <row r="137" spans="2:12" ht="15.6" hidden="1" x14ac:dyDescent="0.3">
      <c r="B137" s="101" t="s">
        <v>177</v>
      </c>
      <c r="C137" s="102"/>
      <c r="D137" s="104"/>
      <c r="E137" s="104"/>
      <c r="F137" s="104"/>
      <c r="G137" s="105">
        <f t="shared" si="12"/>
        <v>0</v>
      </c>
      <c r="H137" s="106"/>
      <c r="I137" s="104"/>
      <c r="J137" s="107"/>
      <c r="K137" s="108"/>
      <c r="L137" s="109"/>
    </row>
    <row r="138" spans="2:12" ht="15.6" hidden="1" x14ac:dyDescent="0.3">
      <c r="B138" s="101" t="s">
        <v>178</v>
      </c>
      <c r="C138" s="102"/>
      <c r="D138" s="104"/>
      <c r="E138" s="104"/>
      <c r="F138" s="104"/>
      <c r="G138" s="105">
        <f t="shared" si="12"/>
        <v>0</v>
      </c>
      <c r="H138" s="106"/>
      <c r="I138" s="104"/>
      <c r="J138" s="107"/>
      <c r="K138" s="108"/>
      <c r="L138" s="109"/>
    </row>
    <row r="139" spans="2:12" ht="15.6" hidden="1" x14ac:dyDescent="0.3">
      <c r="B139" s="101" t="s">
        <v>179</v>
      </c>
      <c r="C139" s="111"/>
      <c r="D139" s="103"/>
      <c r="E139" s="103"/>
      <c r="F139" s="103"/>
      <c r="G139" s="105">
        <f t="shared" si="12"/>
        <v>0</v>
      </c>
      <c r="H139" s="112"/>
      <c r="I139" s="103"/>
      <c r="J139" s="107"/>
      <c r="K139" s="113"/>
      <c r="L139" s="109"/>
    </row>
    <row r="140" spans="2:12" ht="15.6" hidden="1" x14ac:dyDescent="0.3">
      <c r="B140" s="101" t="s">
        <v>180</v>
      </c>
      <c r="C140" s="111"/>
      <c r="D140" s="103"/>
      <c r="E140" s="103"/>
      <c r="F140" s="103"/>
      <c r="G140" s="105">
        <f t="shared" si="12"/>
        <v>0</v>
      </c>
      <c r="H140" s="112"/>
      <c r="I140" s="103"/>
      <c r="J140" s="107"/>
      <c r="K140" s="113"/>
      <c r="L140" s="109"/>
    </row>
    <row r="141" spans="2:12" ht="15.6" hidden="1" x14ac:dyDescent="0.3">
      <c r="C141" s="98" t="s">
        <v>33</v>
      </c>
      <c r="D141" s="115">
        <f>SUM(D133:D140)</f>
        <v>0</v>
      </c>
      <c r="E141" s="115">
        <f>SUM(E133:E140)</f>
        <v>0</v>
      </c>
      <c r="F141" s="115">
        <f>SUM(F133:F140)</f>
        <v>0</v>
      </c>
      <c r="G141" s="119">
        <f>SUM(G133:G140)</f>
        <v>0</v>
      </c>
      <c r="H141" s="115">
        <f>(H133*G133)+(H134*G134)+(H135*G135)+(H136*G136)+(H137*G137)+(H138*G138)+(H139*G139)+(H140*G140)</f>
        <v>0</v>
      </c>
      <c r="I141" s="197">
        <f>SUM(I133:I140)</f>
        <v>0</v>
      </c>
      <c r="J141" s="132"/>
      <c r="K141" s="113"/>
      <c r="L141" s="116"/>
    </row>
    <row r="142" spans="2:12" ht="51" hidden="1" customHeight="1" x14ac:dyDescent="0.3">
      <c r="B142" s="98" t="s">
        <v>181</v>
      </c>
      <c r="C142" s="260"/>
      <c r="D142" s="261"/>
      <c r="E142" s="261"/>
      <c r="F142" s="261"/>
      <c r="G142" s="261"/>
      <c r="H142" s="261"/>
      <c r="I142" s="261"/>
      <c r="J142" s="261"/>
      <c r="K142" s="262"/>
      <c r="L142" s="100"/>
    </row>
    <row r="143" spans="2:12" ht="15.6" hidden="1" x14ac:dyDescent="0.3">
      <c r="B143" s="101" t="s">
        <v>182</v>
      </c>
      <c r="C143" s="102"/>
      <c r="D143" s="104"/>
      <c r="E143" s="104"/>
      <c r="F143" s="104"/>
      <c r="G143" s="105">
        <f>SUM(D143:F143)</f>
        <v>0</v>
      </c>
      <c r="H143" s="106"/>
      <c r="I143" s="104"/>
      <c r="J143" s="107"/>
      <c r="K143" s="108"/>
      <c r="L143" s="109"/>
    </row>
    <row r="144" spans="2:12" ht="15.6" hidden="1" x14ac:dyDescent="0.3">
      <c r="B144" s="101" t="s">
        <v>183</v>
      </c>
      <c r="C144" s="102"/>
      <c r="D144" s="104"/>
      <c r="E144" s="104"/>
      <c r="F144" s="104"/>
      <c r="G144" s="105">
        <f t="shared" ref="G144:G150" si="13">SUM(D144:F144)</f>
        <v>0</v>
      </c>
      <c r="H144" s="106"/>
      <c r="I144" s="104"/>
      <c r="J144" s="107"/>
      <c r="K144" s="108"/>
      <c r="L144" s="109"/>
    </row>
    <row r="145" spans="2:12" ht="15.6" hidden="1" x14ac:dyDescent="0.3">
      <c r="B145" s="101" t="s">
        <v>184</v>
      </c>
      <c r="C145" s="102"/>
      <c r="D145" s="104"/>
      <c r="E145" s="104"/>
      <c r="F145" s="104"/>
      <c r="G145" s="105">
        <f t="shared" si="13"/>
        <v>0</v>
      </c>
      <c r="H145" s="106"/>
      <c r="I145" s="104"/>
      <c r="J145" s="107"/>
      <c r="K145" s="108"/>
      <c r="L145" s="109"/>
    </row>
    <row r="146" spans="2:12" ht="15.6" hidden="1" x14ac:dyDescent="0.3">
      <c r="B146" s="101" t="s">
        <v>185</v>
      </c>
      <c r="C146" s="102"/>
      <c r="D146" s="104"/>
      <c r="E146" s="104"/>
      <c r="F146" s="104"/>
      <c r="G146" s="105">
        <f t="shared" si="13"/>
        <v>0</v>
      </c>
      <c r="H146" s="106"/>
      <c r="I146" s="104"/>
      <c r="J146" s="107"/>
      <c r="K146" s="108"/>
      <c r="L146" s="109"/>
    </row>
    <row r="147" spans="2:12" ht="15.6" hidden="1" x14ac:dyDescent="0.3">
      <c r="B147" s="101" t="s">
        <v>186</v>
      </c>
      <c r="C147" s="102"/>
      <c r="D147" s="104"/>
      <c r="E147" s="104"/>
      <c r="F147" s="104"/>
      <c r="G147" s="105">
        <f t="shared" si="13"/>
        <v>0</v>
      </c>
      <c r="H147" s="106"/>
      <c r="I147" s="104"/>
      <c r="J147" s="107"/>
      <c r="K147" s="108"/>
      <c r="L147" s="109"/>
    </row>
    <row r="148" spans="2:12" ht="15.6" hidden="1" x14ac:dyDescent="0.3">
      <c r="B148" s="101" t="s">
        <v>187</v>
      </c>
      <c r="C148" s="102"/>
      <c r="D148" s="104"/>
      <c r="E148" s="104"/>
      <c r="F148" s="104"/>
      <c r="G148" s="105">
        <f t="shared" si="13"/>
        <v>0</v>
      </c>
      <c r="H148" s="106"/>
      <c r="I148" s="104"/>
      <c r="J148" s="107"/>
      <c r="K148" s="108"/>
      <c r="L148" s="109"/>
    </row>
    <row r="149" spans="2:12" ht="15.6" hidden="1" x14ac:dyDescent="0.3">
      <c r="B149" s="101" t="s">
        <v>188</v>
      </c>
      <c r="C149" s="111"/>
      <c r="D149" s="103"/>
      <c r="E149" s="103"/>
      <c r="F149" s="103"/>
      <c r="G149" s="105">
        <f t="shared" si="13"/>
        <v>0</v>
      </c>
      <c r="H149" s="112"/>
      <c r="I149" s="103"/>
      <c r="J149" s="107"/>
      <c r="K149" s="113"/>
      <c r="L149" s="109"/>
    </row>
    <row r="150" spans="2:12" ht="15.6" hidden="1" x14ac:dyDescent="0.3">
      <c r="B150" s="101" t="s">
        <v>189</v>
      </c>
      <c r="C150" s="111"/>
      <c r="D150" s="103"/>
      <c r="E150" s="103"/>
      <c r="F150" s="103"/>
      <c r="G150" s="105">
        <f t="shared" si="13"/>
        <v>0</v>
      </c>
      <c r="H150" s="112"/>
      <c r="I150" s="103"/>
      <c r="J150" s="107"/>
      <c r="K150" s="113"/>
      <c r="L150" s="109"/>
    </row>
    <row r="151" spans="2:12" ht="15.6" hidden="1" x14ac:dyDescent="0.3">
      <c r="C151" s="98" t="s">
        <v>33</v>
      </c>
      <c r="D151" s="119">
        <f>SUM(D143:D150)</f>
        <v>0</v>
      </c>
      <c r="E151" s="119">
        <f>SUM(E143:E150)</f>
        <v>0</v>
      </c>
      <c r="F151" s="119">
        <f>SUM(F143:F150)</f>
        <v>0</v>
      </c>
      <c r="G151" s="119">
        <f>SUM(G143:G150)</f>
        <v>0</v>
      </c>
      <c r="H151" s="115">
        <f>(H143*G143)+(H144*G144)+(H145*G145)+(H146*G146)+(H147*G147)+(H148*G148)+(H149*G149)+(H150*G150)</f>
        <v>0</v>
      </c>
      <c r="I151" s="197">
        <f>SUM(I143:I150)</f>
        <v>0</v>
      </c>
      <c r="J151" s="132"/>
      <c r="K151" s="113"/>
      <c r="L151" s="116"/>
    </row>
    <row r="152" spans="2:12" ht="51" hidden="1" customHeight="1" x14ac:dyDescent="0.3">
      <c r="B152" s="98" t="s">
        <v>190</v>
      </c>
      <c r="C152" s="260"/>
      <c r="D152" s="261"/>
      <c r="E152" s="261"/>
      <c r="F152" s="261"/>
      <c r="G152" s="261"/>
      <c r="H152" s="261"/>
      <c r="I152" s="261"/>
      <c r="J152" s="261"/>
      <c r="K152" s="262"/>
      <c r="L152" s="100"/>
    </row>
    <row r="153" spans="2:12" ht="15.6" hidden="1" x14ac:dyDescent="0.3">
      <c r="B153" s="101" t="s">
        <v>191</v>
      </c>
      <c r="C153" s="102"/>
      <c r="D153" s="104"/>
      <c r="E153" s="104"/>
      <c r="F153" s="104"/>
      <c r="G153" s="105">
        <f>SUM(D153:F153)</f>
        <v>0</v>
      </c>
      <c r="H153" s="106"/>
      <c r="I153" s="104"/>
      <c r="J153" s="107"/>
      <c r="K153" s="108"/>
      <c r="L153" s="109"/>
    </row>
    <row r="154" spans="2:12" ht="15.6" hidden="1" x14ac:dyDescent="0.3">
      <c r="B154" s="101" t="s">
        <v>192</v>
      </c>
      <c r="C154" s="102"/>
      <c r="D154" s="104"/>
      <c r="E154" s="104"/>
      <c r="F154" s="104"/>
      <c r="G154" s="105">
        <f t="shared" ref="G154:G160" si="14">SUM(D154:F154)</f>
        <v>0</v>
      </c>
      <c r="H154" s="106"/>
      <c r="I154" s="104"/>
      <c r="J154" s="107"/>
      <c r="K154" s="108"/>
      <c r="L154" s="109"/>
    </row>
    <row r="155" spans="2:12" ht="15.6" hidden="1" x14ac:dyDescent="0.3">
      <c r="B155" s="101" t="s">
        <v>193</v>
      </c>
      <c r="C155" s="102"/>
      <c r="D155" s="104"/>
      <c r="E155" s="104"/>
      <c r="F155" s="104"/>
      <c r="G155" s="105">
        <f t="shared" si="14"/>
        <v>0</v>
      </c>
      <c r="H155" s="106"/>
      <c r="I155" s="104"/>
      <c r="J155" s="107"/>
      <c r="K155" s="108"/>
      <c r="L155" s="109"/>
    </row>
    <row r="156" spans="2:12" ht="15.6" hidden="1" x14ac:dyDescent="0.3">
      <c r="B156" s="101" t="s">
        <v>194</v>
      </c>
      <c r="C156" s="102"/>
      <c r="D156" s="104"/>
      <c r="E156" s="104"/>
      <c r="F156" s="104"/>
      <c r="G156" s="105">
        <f t="shared" si="14"/>
        <v>0</v>
      </c>
      <c r="H156" s="106"/>
      <c r="I156" s="104"/>
      <c r="J156" s="107"/>
      <c r="K156" s="108"/>
      <c r="L156" s="109"/>
    </row>
    <row r="157" spans="2:12" ht="15.6" hidden="1" x14ac:dyDescent="0.3">
      <c r="B157" s="101" t="s">
        <v>195</v>
      </c>
      <c r="C157" s="102"/>
      <c r="D157" s="104"/>
      <c r="E157" s="104"/>
      <c r="F157" s="104"/>
      <c r="G157" s="105">
        <f t="shared" si="14"/>
        <v>0</v>
      </c>
      <c r="H157" s="106"/>
      <c r="I157" s="104"/>
      <c r="J157" s="107"/>
      <c r="K157" s="108"/>
      <c r="L157" s="109"/>
    </row>
    <row r="158" spans="2:12" ht="15.6" hidden="1" x14ac:dyDescent="0.3">
      <c r="B158" s="101" t="s">
        <v>196</v>
      </c>
      <c r="C158" s="102"/>
      <c r="D158" s="104"/>
      <c r="E158" s="104"/>
      <c r="F158" s="104"/>
      <c r="G158" s="105">
        <f t="shared" si="14"/>
        <v>0</v>
      </c>
      <c r="H158" s="106"/>
      <c r="I158" s="104"/>
      <c r="J158" s="107"/>
      <c r="K158" s="108"/>
      <c r="L158" s="109"/>
    </row>
    <row r="159" spans="2:12" ht="15.6" hidden="1" x14ac:dyDescent="0.3">
      <c r="B159" s="101" t="s">
        <v>197</v>
      </c>
      <c r="C159" s="111"/>
      <c r="D159" s="103"/>
      <c r="E159" s="103"/>
      <c r="F159" s="103"/>
      <c r="G159" s="105">
        <f t="shared" si="14"/>
        <v>0</v>
      </c>
      <c r="H159" s="112"/>
      <c r="I159" s="103"/>
      <c r="J159" s="107"/>
      <c r="K159" s="113"/>
      <c r="L159" s="109"/>
    </row>
    <row r="160" spans="2:12" ht="15.6" hidden="1" x14ac:dyDescent="0.3">
      <c r="B160" s="101" t="s">
        <v>198</v>
      </c>
      <c r="C160" s="111"/>
      <c r="D160" s="103"/>
      <c r="E160" s="103"/>
      <c r="F160" s="103"/>
      <c r="G160" s="105">
        <f t="shared" si="14"/>
        <v>0</v>
      </c>
      <c r="H160" s="112"/>
      <c r="I160" s="103"/>
      <c r="J160" s="107"/>
      <c r="K160" s="113"/>
      <c r="L160" s="109"/>
    </row>
    <row r="161" spans="2:13" ht="15.6" hidden="1" x14ac:dyDescent="0.3">
      <c r="C161" s="98" t="s">
        <v>33</v>
      </c>
      <c r="D161" s="119">
        <f>SUM(D153:D160)</f>
        <v>0</v>
      </c>
      <c r="E161" s="119">
        <f>SUM(E153:E160)</f>
        <v>0</v>
      </c>
      <c r="F161" s="119">
        <f>SUM(F153:F160)</f>
        <v>0</v>
      </c>
      <c r="G161" s="119">
        <f>SUM(G153:G160)</f>
        <v>0</v>
      </c>
      <c r="H161" s="115">
        <f>(H153*G153)+(H154*G154)+(H155*G155)+(H156*G156)+(H157*G157)+(H158*G158)+(H159*G159)+(H160*G160)</f>
        <v>0</v>
      </c>
      <c r="I161" s="197">
        <f>SUM(I153:I160)</f>
        <v>0</v>
      </c>
      <c r="J161" s="132"/>
      <c r="K161" s="113"/>
      <c r="L161" s="116"/>
    </row>
    <row r="162" spans="2:13" ht="51" hidden="1" customHeight="1" x14ac:dyDescent="0.3">
      <c r="B162" s="98" t="s">
        <v>199</v>
      </c>
      <c r="C162" s="260"/>
      <c r="D162" s="261"/>
      <c r="E162" s="261"/>
      <c r="F162" s="261"/>
      <c r="G162" s="261"/>
      <c r="H162" s="261"/>
      <c r="I162" s="261"/>
      <c r="J162" s="261"/>
      <c r="K162" s="262"/>
      <c r="L162" s="100"/>
    </row>
    <row r="163" spans="2:13" ht="15.6" hidden="1" x14ac:dyDescent="0.3">
      <c r="B163" s="101" t="s">
        <v>200</v>
      </c>
      <c r="C163" s="102"/>
      <c r="D163" s="104"/>
      <c r="E163" s="104"/>
      <c r="F163" s="104"/>
      <c r="G163" s="105">
        <f>SUM(D163:F163)</f>
        <v>0</v>
      </c>
      <c r="H163" s="106"/>
      <c r="I163" s="104"/>
      <c r="J163" s="107"/>
      <c r="K163" s="108"/>
      <c r="L163" s="109"/>
    </row>
    <row r="164" spans="2:13" ht="15.6" hidden="1" x14ac:dyDescent="0.3">
      <c r="B164" s="101" t="s">
        <v>201</v>
      </c>
      <c r="C164" s="102"/>
      <c r="D164" s="104"/>
      <c r="E164" s="104"/>
      <c r="F164" s="104"/>
      <c r="G164" s="105">
        <f t="shared" ref="G164:G170" si="15">SUM(D164:F164)</f>
        <v>0</v>
      </c>
      <c r="H164" s="106"/>
      <c r="I164" s="104"/>
      <c r="J164" s="107"/>
      <c r="K164" s="108"/>
      <c r="L164" s="109"/>
    </row>
    <row r="165" spans="2:13" ht="15.6" hidden="1" x14ac:dyDescent="0.3">
      <c r="B165" s="101" t="s">
        <v>202</v>
      </c>
      <c r="C165" s="102"/>
      <c r="D165" s="104"/>
      <c r="E165" s="104"/>
      <c r="F165" s="104"/>
      <c r="G165" s="105">
        <f t="shared" si="15"/>
        <v>0</v>
      </c>
      <c r="H165" s="106"/>
      <c r="I165" s="104"/>
      <c r="J165" s="107"/>
      <c r="K165" s="108"/>
      <c r="L165" s="109"/>
    </row>
    <row r="166" spans="2:13" ht="15.6" hidden="1" x14ac:dyDescent="0.3">
      <c r="B166" s="101" t="s">
        <v>203</v>
      </c>
      <c r="C166" s="102"/>
      <c r="D166" s="104"/>
      <c r="E166" s="104"/>
      <c r="F166" s="104"/>
      <c r="G166" s="105">
        <f t="shared" si="15"/>
        <v>0</v>
      </c>
      <c r="H166" s="106"/>
      <c r="I166" s="104"/>
      <c r="J166" s="107"/>
      <c r="K166" s="108"/>
      <c r="L166" s="109"/>
    </row>
    <row r="167" spans="2:13" ht="15.6" hidden="1" x14ac:dyDescent="0.3">
      <c r="B167" s="101" t="s">
        <v>204</v>
      </c>
      <c r="C167" s="102"/>
      <c r="D167" s="104"/>
      <c r="E167" s="104"/>
      <c r="F167" s="104"/>
      <c r="G167" s="105">
        <f>SUM(D167:F167)</f>
        <v>0</v>
      </c>
      <c r="H167" s="106"/>
      <c r="I167" s="104"/>
      <c r="J167" s="107"/>
      <c r="K167" s="108"/>
      <c r="L167" s="109"/>
    </row>
    <row r="168" spans="2:13" ht="15.6" hidden="1" x14ac:dyDescent="0.3">
      <c r="B168" s="101" t="s">
        <v>205</v>
      </c>
      <c r="C168" s="102"/>
      <c r="D168" s="104"/>
      <c r="E168" s="104"/>
      <c r="F168" s="104"/>
      <c r="G168" s="105">
        <f t="shared" si="15"/>
        <v>0</v>
      </c>
      <c r="H168" s="106"/>
      <c r="I168" s="104"/>
      <c r="J168" s="107"/>
      <c r="K168" s="108"/>
      <c r="L168" s="109"/>
    </row>
    <row r="169" spans="2:13" ht="15.6" hidden="1" x14ac:dyDescent="0.3">
      <c r="B169" s="101" t="s">
        <v>206</v>
      </c>
      <c r="C169" s="111"/>
      <c r="D169" s="103"/>
      <c r="E169" s="103"/>
      <c r="F169" s="103"/>
      <c r="G169" s="105">
        <f t="shared" si="15"/>
        <v>0</v>
      </c>
      <c r="H169" s="112"/>
      <c r="I169" s="103"/>
      <c r="J169" s="107"/>
      <c r="K169" s="113"/>
      <c r="L169" s="109"/>
    </row>
    <row r="170" spans="2:13" ht="15.6" hidden="1" x14ac:dyDescent="0.3">
      <c r="B170" s="101" t="s">
        <v>207</v>
      </c>
      <c r="C170" s="111"/>
      <c r="D170" s="103"/>
      <c r="E170" s="103"/>
      <c r="F170" s="103"/>
      <c r="G170" s="105">
        <f t="shared" si="15"/>
        <v>0</v>
      </c>
      <c r="H170" s="112"/>
      <c r="I170" s="103"/>
      <c r="J170" s="107"/>
      <c r="K170" s="113"/>
      <c r="L170" s="109"/>
    </row>
    <row r="171" spans="2:13" ht="15.6" hidden="1" x14ac:dyDescent="0.3">
      <c r="C171" s="98" t="s">
        <v>33</v>
      </c>
      <c r="D171" s="115">
        <f>SUM(D163:D170)</f>
        <v>0</v>
      </c>
      <c r="E171" s="115">
        <f>SUM(E163:E170)</f>
        <v>0</v>
      </c>
      <c r="F171" s="115">
        <f>SUM(F163:F170)</f>
        <v>0</v>
      </c>
      <c r="G171" s="115">
        <f>SUM(G163:G170)</f>
        <v>0</v>
      </c>
      <c r="H171" s="115">
        <f>(H163*G163)+(H164*G164)+(H165*G165)+(H166*G166)+(H167*G167)+(H168*G168)+(H169*G169)+(H170*G170)</f>
        <v>0</v>
      </c>
      <c r="I171" s="197">
        <f>SUM(I163:I170)</f>
        <v>0</v>
      </c>
      <c r="J171" s="132"/>
      <c r="K171" s="113"/>
      <c r="L171" s="116"/>
    </row>
    <row r="172" spans="2:13" ht="15.75" customHeight="1" x14ac:dyDescent="0.3">
      <c r="B172" s="133"/>
      <c r="C172" s="121"/>
      <c r="D172" s="134"/>
      <c r="E172" s="134"/>
      <c r="F172" s="134"/>
      <c r="G172" s="134"/>
      <c r="H172" s="134"/>
      <c r="I172" s="134"/>
      <c r="J172" s="135"/>
      <c r="K172" s="136"/>
      <c r="L172" s="137"/>
    </row>
    <row r="173" spans="2:13" ht="15.75" customHeight="1" x14ac:dyDescent="0.3">
      <c r="B173" s="133"/>
      <c r="C173" s="121"/>
      <c r="D173" s="134"/>
      <c r="E173" s="134"/>
      <c r="F173" s="134"/>
      <c r="G173" s="134"/>
      <c r="H173" s="134"/>
      <c r="I173" s="134"/>
      <c r="J173" s="135"/>
      <c r="K173" s="136"/>
      <c r="L173" s="137"/>
    </row>
    <row r="174" spans="2:13" ht="84.75" customHeight="1" x14ac:dyDescent="0.3">
      <c r="B174" s="98" t="s">
        <v>208</v>
      </c>
      <c r="C174" s="139" t="s">
        <v>209</v>
      </c>
      <c r="D174" s="140">
        <f>256200</f>
        <v>256200</v>
      </c>
      <c r="E174" s="141">
        <v>163000</v>
      </c>
      <c r="F174" s="142"/>
      <c r="G174" s="143">
        <f>SUM(D174:F174)</f>
        <v>419200</v>
      </c>
      <c r="H174" s="144">
        <v>0.5</v>
      </c>
      <c r="I174" s="142">
        <v>222810.8885</v>
      </c>
      <c r="J174" s="140"/>
      <c r="K174" s="145"/>
      <c r="L174" s="116"/>
    </row>
    <row r="175" spans="2:13" ht="69.75" customHeight="1" x14ac:dyDescent="0.3">
      <c r="B175" s="98" t="s">
        <v>210</v>
      </c>
      <c r="C175" s="139" t="s">
        <v>211</v>
      </c>
      <c r="D175" s="140">
        <v>65220</v>
      </c>
      <c r="E175" s="141">
        <v>75000</v>
      </c>
      <c r="F175" s="142"/>
      <c r="G175" s="143">
        <f>SUM(D175:F175)</f>
        <v>140220</v>
      </c>
      <c r="H175" s="144"/>
      <c r="I175" s="142">
        <v>131274.28999999998</v>
      </c>
      <c r="J175" s="140"/>
      <c r="K175" s="145"/>
      <c r="L175" s="116"/>
      <c r="M175" s="97"/>
    </row>
    <row r="176" spans="2:13" ht="109.5" customHeight="1" x14ac:dyDescent="0.3">
      <c r="B176" s="98" t="s">
        <v>212</v>
      </c>
      <c r="C176" s="146" t="s">
        <v>213</v>
      </c>
      <c r="D176" s="140">
        <v>34845.040000000001</v>
      </c>
      <c r="E176" s="141">
        <v>32000</v>
      </c>
      <c r="F176" s="142">
        <v>46000</v>
      </c>
      <c r="G176" s="143">
        <f>SUM(D176:F176)</f>
        <v>112845.04000000001</v>
      </c>
      <c r="H176" s="144">
        <v>0.5</v>
      </c>
      <c r="I176" s="142">
        <v>29990.3295</v>
      </c>
      <c r="J176" s="140"/>
      <c r="K176" s="145"/>
      <c r="L176" s="116"/>
    </row>
    <row r="177" spans="2:13" ht="65.25" customHeight="1" x14ac:dyDescent="0.3">
      <c r="B177" s="147" t="s">
        <v>214</v>
      </c>
      <c r="C177" s="139"/>
      <c r="D177" s="140">
        <v>60000</v>
      </c>
      <c r="E177" s="141"/>
      <c r="F177" s="142"/>
      <c r="G177" s="143">
        <f>SUM(D177:F177)</f>
        <v>60000</v>
      </c>
      <c r="H177" s="144">
        <v>0.5</v>
      </c>
      <c r="I177" s="142"/>
      <c r="J177" s="140"/>
      <c r="K177" s="148"/>
      <c r="L177" s="116"/>
    </row>
    <row r="178" spans="2:13" ht="21.75" customHeight="1" x14ac:dyDescent="0.3">
      <c r="B178" s="133"/>
      <c r="C178" s="149" t="s">
        <v>215</v>
      </c>
      <c r="D178" s="150">
        <f>SUM(D174:D177)</f>
        <v>416265.04</v>
      </c>
      <c r="E178" s="150">
        <f>SUM(E174:E177)</f>
        <v>270000</v>
      </c>
      <c r="F178" s="151">
        <f>SUM(F174:F177)</f>
        <v>46000</v>
      </c>
      <c r="G178" s="151">
        <f>SUM(G174:G177)</f>
        <v>732265.04</v>
      </c>
      <c r="H178" s="115">
        <f>(H174*G174)+(H175*G175)+(H176*G176)+(H177*G177)</f>
        <v>296022.52</v>
      </c>
      <c r="I178" s="197">
        <f>SUM(I174:I177)</f>
        <v>384075.50799999997</v>
      </c>
      <c r="J178" s="197"/>
      <c r="K178" s="197"/>
      <c r="L178" s="217"/>
      <c r="M178" s="97"/>
    </row>
    <row r="179" spans="2:13" ht="15.75" customHeight="1" x14ac:dyDescent="0.3">
      <c r="B179" s="133"/>
      <c r="C179" s="136"/>
      <c r="D179" s="135"/>
      <c r="E179" s="135"/>
      <c r="F179" s="134"/>
      <c r="G179" s="134"/>
      <c r="H179" s="134"/>
      <c r="I179" s="134"/>
      <c r="J179" s="135"/>
      <c r="K179" s="136"/>
      <c r="L179" s="152"/>
    </row>
    <row r="180" spans="2:13" ht="15.75" customHeight="1" x14ac:dyDescent="0.3">
      <c r="B180" s="133"/>
      <c r="C180" s="136"/>
      <c r="D180" s="135"/>
      <c r="E180" s="135"/>
      <c r="F180" s="134"/>
      <c r="G180" s="134"/>
      <c r="H180" s="134"/>
      <c r="I180" s="134"/>
      <c r="J180" s="135"/>
      <c r="K180" s="136"/>
      <c r="L180" s="152"/>
    </row>
    <row r="181" spans="2:13" ht="15.75" customHeight="1" x14ac:dyDescent="0.3">
      <c r="B181" s="133"/>
      <c r="C181" s="136"/>
      <c r="D181" s="135"/>
      <c r="E181" s="135"/>
      <c r="F181" s="134"/>
      <c r="G181" s="134"/>
      <c r="H181" s="134"/>
      <c r="I181" s="134"/>
      <c r="J181" s="135"/>
      <c r="K181" s="136"/>
      <c r="L181" s="152"/>
    </row>
    <row r="182" spans="2:13" ht="15.75" customHeight="1" x14ac:dyDescent="0.3">
      <c r="B182" s="133"/>
      <c r="C182" s="121"/>
      <c r="D182" s="134"/>
      <c r="E182" s="134"/>
      <c r="F182" s="134"/>
      <c r="G182" s="134"/>
      <c r="H182" s="134"/>
      <c r="I182" s="134"/>
      <c r="J182" s="135"/>
      <c r="K182" s="136"/>
      <c r="L182" s="152"/>
    </row>
    <row r="183" spans="2:13" ht="15.75" customHeight="1" x14ac:dyDescent="0.3">
      <c r="B183" s="133"/>
      <c r="C183" s="121"/>
      <c r="D183" s="134"/>
      <c r="E183" s="134"/>
      <c r="F183" s="134"/>
      <c r="G183" s="134"/>
      <c r="H183" s="134"/>
      <c r="I183" s="134"/>
      <c r="J183" s="135"/>
      <c r="K183" s="136"/>
      <c r="L183" s="152"/>
    </row>
    <row r="184" spans="2:13" ht="15.75" customHeight="1" x14ac:dyDescent="0.3">
      <c r="B184" s="133"/>
      <c r="C184" s="121"/>
      <c r="D184" s="134"/>
      <c r="E184" s="134"/>
      <c r="F184" s="134"/>
      <c r="G184" s="134"/>
      <c r="H184" s="134"/>
      <c r="I184" s="134"/>
      <c r="J184" s="135"/>
      <c r="K184" s="136"/>
      <c r="L184" s="152"/>
    </row>
    <row r="185" spans="2:13" ht="15.75" customHeight="1" thickBot="1" x14ac:dyDescent="0.35">
      <c r="B185" s="133"/>
      <c r="C185" s="121"/>
      <c r="D185" s="134"/>
      <c r="E185" s="134"/>
      <c r="F185" s="134"/>
      <c r="G185" s="134"/>
      <c r="H185" s="134"/>
      <c r="I185" s="134"/>
      <c r="J185" s="135"/>
      <c r="K185" s="136"/>
      <c r="L185" s="152"/>
    </row>
    <row r="186" spans="2:13" ht="15.6" x14ac:dyDescent="0.3">
      <c r="B186" s="133"/>
      <c r="C186" s="267" t="s">
        <v>216</v>
      </c>
      <c r="D186" s="268"/>
      <c r="E186" s="268"/>
      <c r="F186" s="268"/>
      <c r="G186" s="269"/>
      <c r="H186" s="152"/>
      <c r="I186" s="267" t="s">
        <v>216</v>
      </c>
      <c r="J186" s="270"/>
      <c r="K186" s="270"/>
      <c r="L186" s="271"/>
      <c r="M186" s="84"/>
    </row>
    <row r="187" spans="2:13" ht="40.5" customHeight="1" x14ac:dyDescent="0.3">
      <c r="B187" s="133"/>
      <c r="C187" s="283"/>
      <c r="D187" s="285" t="str">
        <f>D4</f>
        <v>UNDP</v>
      </c>
      <c r="E187" s="285" t="str">
        <f>E4</f>
        <v>UNESCO</v>
      </c>
      <c r="F187" s="285" t="str">
        <f>F4</f>
        <v>UNICEF</v>
      </c>
      <c r="G187" s="272" t="s">
        <v>7</v>
      </c>
      <c r="H187" s="121"/>
      <c r="I187" s="287" t="s">
        <v>4</v>
      </c>
      <c r="J187" s="285" t="s">
        <v>5</v>
      </c>
      <c r="K187" s="285" t="s">
        <v>6</v>
      </c>
      <c r="L187" s="272" t="s">
        <v>7</v>
      </c>
    </row>
    <row r="188" spans="2:13" ht="24.75" customHeight="1" x14ac:dyDescent="0.3">
      <c r="B188" s="133"/>
      <c r="C188" s="284"/>
      <c r="D188" s="286"/>
      <c r="E188" s="286"/>
      <c r="F188" s="286"/>
      <c r="G188" s="273"/>
      <c r="H188" s="121"/>
      <c r="I188" s="288"/>
      <c r="J188" s="286"/>
      <c r="K188" s="286"/>
      <c r="L188" s="273"/>
    </row>
    <row r="189" spans="2:13" ht="41.25" customHeight="1" x14ac:dyDescent="0.3">
      <c r="B189" s="153"/>
      <c r="C189" s="154" t="s">
        <v>217</v>
      </c>
      <c r="D189" s="155">
        <f>SUM(D15,D25,D35,D45,D57,D67,D77,D87,D99,D109,D119,D129,D141,D151,D161,D171,D174,D175,D176,D177)</f>
        <v>1429028.04</v>
      </c>
      <c r="E189" s="155">
        <f>SUM(E15,E25,E35,E45,E57,E67,E77,E87,E99,E109,E119,E129,E141,E151,E161,E171,E174,E175,E176,E177)</f>
        <v>921000</v>
      </c>
      <c r="F189" s="155">
        <f>SUM(F15,F25,F35,F45,F57,F67,F77,F87,F99,F109,F119,F129,F141,F151,F161,F171,F174,F175,F176,F177)</f>
        <v>921000</v>
      </c>
      <c r="G189" s="156">
        <f>SUM(D189:F189)</f>
        <v>3271028.04</v>
      </c>
      <c r="H189" s="121"/>
      <c r="I189" s="209">
        <v>815400.45949999988</v>
      </c>
      <c r="J189" s="155">
        <v>437081.52999999997</v>
      </c>
      <c r="K189" s="155">
        <v>476362.10000000003</v>
      </c>
      <c r="L189" s="156">
        <f>SUM(I189:K189)</f>
        <v>1728844.0895</v>
      </c>
    </row>
    <row r="190" spans="2:13" ht="51.75" customHeight="1" x14ac:dyDescent="0.3">
      <c r="B190" s="157"/>
      <c r="C190" s="154" t="s">
        <v>218</v>
      </c>
      <c r="D190" s="155">
        <f>D189*0.07</f>
        <v>100031.96280000001</v>
      </c>
      <c r="E190" s="155">
        <f>E189*0.07</f>
        <v>64470.000000000007</v>
      </c>
      <c r="F190" s="155">
        <f>F189*0.07</f>
        <v>64470.000000000007</v>
      </c>
      <c r="G190" s="156">
        <f>G189*0.07</f>
        <v>228971.96280000004</v>
      </c>
      <c r="H190" s="157"/>
      <c r="I190" s="209">
        <v>57335.134865000044</v>
      </c>
      <c r="J190" s="155">
        <v>30595.7071</v>
      </c>
      <c r="K190" s="155">
        <v>33345.347000000009</v>
      </c>
      <c r="L190" s="156">
        <f>+K190+J190+I190</f>
        <v>121276.18896500005</v>
      </c>
    </row>
    <row r="191" spans="2:13" ht="51.75" customHeight="1" thickBot="1" x14ac:dyDescent="0.35">
      <c r="B191" s="157"/>
      <c r="C191" s="158" t="s">
        <v>7</v>
      </c>
      <c r="D191" s="159">
        <f>SUM(D189:D190)</f>
        <v>1529060.0028000001</v>
      </c>
      <c r="E191" s="159">
        <f>SUM(E189:E190)</f>
        <v>985470</v>
      </c>
      <c r="F191" s="159">
        <f>SUM(F189:F190)</f>
        <v>985470</v>
      </c>
      <c r="G191" s="160">
        <f>SUM(G189:G190)</f>
        <v>3500000.0027999999</v>
      </c>
      <c r="H191" s="157"/>
      <c r="I191" s="210">
        <f>SUM(I189:I190)</f>
        <v>872735.59436499991</v>
      </c>
      <c r="J191" s="159">
        <f>SUM(J189:J190)</f>
        <v>467677.23709999997</v>
      </c>
      <c r="K191" s="159">
        <f>SUM(K189:K190)</f>
        <v>509707.44700000004</v>
      </c>
      <c r="L191" s="160">
        <f>SUM(L189:L190)</f>
        <v>1850120.278465</v>
      </c>
    </row>
    <row r="192" spans="2:13" ht="42" customHeight="1" thickBot="1" x14ac:dyDescent="0.35">
      <c r="B192" s="157"/>
      <c r="I192" s="199"/>
      <c r="J192" s="161"/>
      <c r="K192" s="211"/>
      <c r="L192" s="162"/>
    </row>
    <row r="193" spans="2:16" s="114" customFormat="1" ht="29.25" customHeight="1" thickBot="1" x14ac:dyDescent="0.35">
      <c r="B193" s="121"/>
      <c r="C193" s="133"/>
      <c r="D193" s="78"/>
      <c r="E193" s="78"/>
      <c r="F193" s="78"/>
      <c r="G193" s="78"/>
      <c r="H193" s="78"/>
      <c r="I193" s="200"/>
      <c r="J193" s="212"/>
      <c r="K193" s="204" t="s">
        <v>219</v>
      </c>
      <c r="L193" s="205">
        <f>+L191</f>
        <v>1850120.278465</v>
      </c>
      <c r="O193" s="218"/>
      <c r="P193" s="219"/>
    </row>
    <row r="194" spans="2:16" ht="23.25" customHeight="1" thickBot="1" x14ac:dyDescent="0.35">
      <c r="B194" s="162"/>
      <c r="C194" s="274" t="s">
        <v>220</v>
      </c>
      <c r="D194" s="275"/>
      <c r="E194" s="275"/>
      <c r="F194" s="275"/>
      <c r="G194" s="275"/>
      <c r="H194" s="276"/>
      <c r="I194" s="200"/>
      <c r="K194" s="213" t="s">
        <v>221</v>
      </c>
      <c r="L194" s="214">
        <f>+L193/G191</f>
        <v>0.52860579342425829</v>
      </c>
    </row>
    <row r="195" spans="2:16" ht="41.25" customHeight="1" x14ac:dyDescent="0.3">
      <c r="B195" s="162"/>
      <c r="C195" s="164"/>
      <c r="D195" s="277" t="str">
        <f>D4</f>
        <v>UNDP</v>
      </c>
      <c r="E195" s="277" t="str">
        <f>E4</f>
        <v>UNESCO</v>
      </c>
      <c r="F195" s="277" t="str">
        <f>F4</f>
        <v>UNICEF</v>
      </c>
      <c r="G195" s="279" t="s">
        <v>7</v>
      </c>
      <c r="H195" s="281" t="s">
        <v>222</v>
      </c>
      <c r="I195" s="200"/>
      <c r="O195" s="220"/>
    </row>
    <row r="196" spans="2:16" ht="27.75" customHeight="1" x14ac:dyDescent="0.3">
      <c r="B196" s="162"/>
      <c r="C196" s="164"/>
      <c r="D196" s="278"/>
      <c r="E196" s="278"/>
      <c r="F196" s="278"/>
      <c r="G196" s="280"/>
      <c r="H196" s="282"/>
      <c r="I196" s="201"/>
      <c r="J196" s="165"/>
      <c r="K196" s="166"/>
    </row>
    <row r="197" spans="2:16" ht="55.5" customHeight="1" x14ac:dyDescent="0.3">
      <c r="B197" s="162"/>
      <c r="C197" s="167" t="s">
        <v>223</v>
      </c>
      <c r="D197" s="168">
        <f>$D$191*H197</f>
        <v>764530.00140000007</v>
      </c>
      <c r="E197" s="169">
        <f>$E$191*H197</f>
        <v>492735</v>
      </c>
      <c r="F197" s="169">
        <f>$F$191*H197</f>
        <v>492735</v>
      </c>
      <c r="G197" s="169">
        <f>SUM(D197:F197)</f>
        <v>1750000.0014</v>
      </c>
      <c r="H197" s="170">
        <v>0.5</v>
      </c>
      <c r="I197" s="225"/>
      <c r="J197" s="222"/>
      <c r="K197" s="231"/>
    </row>
    <row r="198" spans="2:16" ht="57.75" customHeight="1" x14ac:dyDescent="0.3">
      <c r="B198" s="289"/>
      <c r="C198" s="171" t="s">
        <v>224</v>
      </c>
      <c r="D198" s="168">
        <f>$D$191*H198</f>
        <v>764530.00140000007</v>
      </c>
      <c r="E198" s="169">
        <f>$E$191*H198</f>
        <v>492735</v>
      </c>
      <c r="F198" s="169">
        <f>$F$191*H198</f>
        <v>492735</v>
      </c>
      <c r="G198" s="172">
        <f>SUM(D198:F198)</f>
        <v>1750000.0014</v>
      </c>
      <c r="H198" s="173">
        <v>0.5</v>
      </c>
      <c r="I198" s="202"/>
      <c r="J198" s="174"/>
    </row>
    <row r="199" spans="2:16" ht="57.75" customHeight="1" x14ac:dyDescent="0.3">
      <c r="B199" s="289"/>
      <c r="C199" s="171" t="s">
        <v>225</v>
      </c>
      <c r="D199" s="168">
        <f>$D$191*H199</f>
        <v>0</v>
      </c>
      <c r="E199" s="169">
        <f>$E$191*H199</f>
        <v>0</v>
      </c>
      <c r="F199" s="169">
        <f>$F$191*H199</f>
        <v>0</v>
      </c>
      <c r="G199" s="172">
        <f>SUM(D199:F199)</f>
        <v>0</v>
      </c>
      <c r="H199" s="175">
        <v>0</v>
      </c>
      <c r="I199" s="203"/>
      <c r="J199" s="176"/>
    </row>
    <row r="200" spans="2:16" ht="38.25" customHeight="1" thickBot="1" x14ac:dyDescent="0.35">
      <c r="B200" s="289"/>
      <c r="C200" s="158" t="s">
        <v>226</v>
      </c>
      <c r="D200" s="159">
        <f>SUM(D197:D199)</f>
        <v>1529060.0028000001</v>
      </c>
      <c r="E200" s="159">
        <f>SUM(E197:E199)</f>
        <v>985470</v>
      </c>
      <c r="F200" s="159">
        <f>SUM(F197:F199)</f>
        <v>985470</v>
      </c>
      <c r="G200" s="159">
        <f>SUM(G197:G199)</f>
        <v>3500000.0027999999</v>
      </c>
      <c r="H200" s="177">
        <f>SUM(H197:H199)</f>
        <v>1</v>
      </c>
      <c r="I200" s="178"/>
      <c r="J200" s="161"/>
    </row>
    <row r="201" spans="2:16" ht="21.75" customHeight="1" thickBot="1" x14ac:dyDescent="0.35">
      <c r="B201" s="289"/>
      <c r="C201" s="179"/>
      <c r="D201" s="180"/>
      <c r="E201" s="180"/>
      <c r="F201" s="180"/>
      <c r="G201" s="180"/>
      <c r="H201" s="180"/>
      <c r="I201" s="178"/>
      <c r="J201" s="161"/>
    </row>
    <row r="202" spans="2:16" ht="49.5" customHeight="1" x14ac:dyDescent="0.3">
      <c r="B202" s="289"/>
      <c r="C202" s="181" t="s">
        <v>227</v>
      </c>
      <c r="D202" s="182">
        <f>SUM(H15,H25,H35,H45,H57,H67,H77,H87,H99,H109,H119,H129,H141,H151,H161,H171,H178)*1.07</f>
        <v>1293993.3399000003</v>
      </c>
      <c r="E202" s="78"/>
      <c r="F202" s="78"/>
      <c r="G202" s="78"/>
      <c r="J202" s="183"/>
    </row>
    <row r="203" spans="2:16" ht="28.5" customHeight="1" x14ac:dyDescent="0.3">
      <c r="B203" s="289"/>
      <c r="C203" s="184" t="s">
        <v>228</v>
      </c>
      <c r="D203" s="185">
        <f>D202/G191</f>
        <v>0.36971238253280159</v>
      </c>
      <c r="E203" s="186"/>
      <c r="F203" s="186"/>
      <c r="G203" s="186"/>
      <c r="J203" s="187"/>
    </row>
    <row r="204" spans="2:16" ht="28.5" customHeight="1" x14ac:dyDescent="0.3">
      <c r="B204" s="289"/>
      <c r="C204" s="290"/>
      <c r="D204" s="291"/>
      <c r="E204" s="188"/>
      <c r="F204" s="188"/>
      <c r="G204" s="188"/>
    </row>
    <row r="205" spans="2:16" ht="32.25" customHeight="1" x14ac:dyDescent="0.3">
      <c r="B205" s="289"/>
      <c r="C205" s="184" t="s">
        <v>229</v>
      </c>
      <c r="D205" s="189">
        <f>SUM(D176:F177)*1.07</f>
        <v>184944.19280000002</v>
      </c>
      <c r="E205" s="190"/>
      <c r="F205" s="190"/>
      <c r="G205" s="190"/>
    </row>
    <row r="206" spans="2:16" ht="23.25" customHeight="1" x14ac:dyDescent="0.3">
      <c r="B206" s="289"/>
      <c r="C206" s="184" t="s">
        <v>230</v>
      </c>
      <c r="D206" s="185">
        <f>D205/G191</f>
        <v>5.284119790058419E-2</v>
      </c>
      <c r="E206" s="190"/>
      <c r="F206" s="190"/>
      <c r="G206" s="190"/>
      <c r="I206" s="191"/>
    </row>
    <row r="207" spans="2:16" ht="66.75" customHeight="1" thickBot="1" x14ac:dyDescent="0.35">
      <c r="B207" s="289"/>
      <c r="C207" s="292" t="s">
        <v>231</v>
      </c>
      <c r="D207" s="293"/>
      <c r="E207" s="192"/>
      <c r="F207" s="192"/>
      <c r="G207" s="192"/>
    </row>
    <row r="208" spans="2:16" ht="55.5" customHeight="1" x14ac:dyDescent="0.3">
      <c r="B208" s="289"/>
      <c r="L208" s="114"/>
    </row>
    <row r="209" spans="2:2" ht="42.75" customHeight="1" x14ac:dyDescent="0.3">
      <c r="B209" s="289"/>
    </row>
    <row r="210" spans="2:2" ht="21.75" customHeight="1" x14ac:dyDescent="0.3">
      <c r="B210" s="289"/>
    </row>
    <row r="211" spans="2:2" ht="21.75" customHeight="1" x14ac:dyDescent="0.3">
      <c r="B211" s="289"/>
    </row>
    <row r="212" spans="2:2" ht="23.25" customHeight="1" x14ac:dyDescent="0.3">
      <c r="B212" s="289"/>
    </row>
    <row r="213" spans="2:2" ht="23.25" customHeight="1" x14ac:dyDescent="0.3"/>
    <row r="214" spans="2:2" ht="21.75" customHeight="1" x14ac:dyDescent="0.3"/>
    <row r="215" spans="2:2" ht="16.5" customHeight="1" x14ac:dyDescent="0.3"/>
    <row r="216" spans="2:2" ht="29.25" customHeight="1" x14ac:dyDescent="0.3"/>
    <row r="217" spans="2:2" ht="24.75" customHeight="1" x14ac:dyDescent="0.3"/>
    <row r="218" spans="2:2" ht="33" customHeight="1" x14ac:dyDescent="0.3"/>
    <row r="220" spans="2:2" ht="15" customHeight="1" x14ac:dyDescent="0.3"/>
    <row r="221" spans="2:2" ht="25.5" customHeight="1" x14ac:dyDescent="0.3"/>
  </sheetData>
  <sheetProtection formatCells="0" formatColumns="0" formatRows="0"/>
  <mergeCells count="42">
    <mergeCell ref="B198:B212"/>
    <mergeCell ref="C204:D204"/>
    <mergeCell ref="C207:D207"/>
    <mergeCell ref="J187:J188"/>
    <mergeCell ref="K187:K188"/>
    <mergeCell ref="L187:L188"/>
    <mergeCell ref="C194:H194"/>
    <mergeCell ref="D195:D196"/>
    <mergeCell ref="E195:E196"/>
    <mergeCell ref="F195:F196"/>
    <mergeCell ref="G195:G196"/>
    <mergeCell ref="H195:H196"/>
    <mergeCell ref="C187:C188"/>
    <mergeCell ref="D187:D188"/>
    <mergeCell ref="E187:E188"/>
    <mergeCell ref="F187:F188"/>
    <mergeCell ref="G187:G188"/>
    <mergeCell ref="I187:I188"/>
    <mergeCell ref="C132:K132"/>
    <mergeCell ref="C142:K142"/>
    <mergeCell ref="C152:K152"/>
    <mergeCell ref="C162:K162"/>
    <mergeCell ref="C186:G186"/>
    <mergeCell ref="I186:L186"/>
    <mergeCell ref="C131:K131"/>
    <mergeCell ref="C36:K36"/>
    <mergeCell ref="C47:K47"/>
    <mergeCell ref="C48:K48"/>
    <mergeCell ref="C58:K58"/>
    <mergeCell ref="C68:K68"/>
    <mergeCell ref="C78:K78"/>
    <mergeCell ref="C89:K89"/>
    <mergeCell ref="C90:K90"/>
    <mergeCell ref="C100:K100"/>
    <mergeCell ref="C110:K110"/>
    <mergeCell ref="C120:K120"/>
    <mergeCell ref="C26:K26"/>
    <mergeCell ref="B1:E1"/>
    <mergeCell ref="B2:E2"/>
    <mergeCell ref="C5:K5"/>
    <mergeCell ref="C6:K6"/>
    <mergeCell ref="C16:K16"/>
  </mergeCells>
  <conditionalFormatting sqref="D203">
    <cfRule type="cellIs" dxfId="2" priority="3" operator="lessThan">
      <formula>0.15</formula>
    </cfRule>
  </conditionalFormatting>
  <conditionalFormatting sqref="D206">
    <cfRule type="cellIs" dxfId="1" priority="2" operator="lessThan">
      <formula>0.05</formula>
    </cfRule>
  </conditionalFormatting>
  <conditionalFormatting sqref="I199:J199 H200">
    <cfRule type="cellIs" dxfId="0" priority="1" operator="greaterThan">
      <formula>1</formula>
    </cfRule>
  </conditionalFormatting>
  <dataValidations count="6">
    <dataValidation allowBlank="1" showInputMessage="1" showErrorMessage="1" prompt="% Towards Gender Equality and Women's Empowerment Must be Higher than 15%_x000a_" sqref="D203:G203" xr:uid="{00000000-0002-0000-0000-000000000000}"/>
    <dataValidation allowBlank="1" showInputMessage="1" showErrorMessage="1" prompt="M&amp;E Budget Cannot be Less than 5%_x000a_" sqref="D206:G206" xr:uid="{00000000-0002-0000-0000-000001000000}"/>
    <dataValidation allowBlank="1" showInputMessage="1" showErrorMessage="1" prompt="Insert *text* description of Outcome here" sqref="C5:K5 C131:K131 C89:K89" xr:uid="{00000000-0002-0000-0000-000002000000}"/>
    <dataValidation allowBlank="1" showInputMessage="1" showErrorMessage="1" prompt="Insert *text* description of Output here" sqref="C162 C152 C142 C36 C132 C120 C68 C78 C90 C100 C110" xr:uid="{00000000-0002-0000-0000-000003000000}"/>
    <dataValidation allowBlank="1" showInputMessage="1" showErrorMessage="1" prompt="Insert *text* description of Activity here" sqref="C7 C17 C27 C37 C49 C59 C69 C79 C91 C101 C111 C121 C133 C143 C153 C163" xr:uid="{00000000-0002-0000-0000-000004000000}"/>
    <dataValidation allowBlank="1" showErrorMessage="1" prompt="% Towards Gender Equality and Women's Empowerment Must be Higher than 15%_x000a_" sqref="D205:G205" xr:uid="{00000000-0002-0000-0000-000005000000}"/>
  </dataValidations>
  <pageMargins left="0.7" right="0.7" top="0.75" bottom="0.75" header="0.3" footer="0.3"/>
  <pageSetup scale="74" orientation="landscape"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N241"/>
  <sheetViews>
    <sheetView showGridLines="0" showZeros="0" zoomScale="72" zoomScaleNormal="72" workbookViewId="0">
      <pane ySplit="4" topLeftCell="A195" activePane="bottomLeft" state="frozen"/>
      <selection pane="bottomLeft" activeCell="G208" sqref="G208"/>
    </sheetView>
  </sheetViews>
  <sheetFormatPr defaultColWidth="9.33203125" defaultRowHeight="15.6" x14ac:dyDescent="0.3"/>
  <cols>
    <col min="1" max="1" width="4.44140625" style="34" customWidth="1"/>
    <col min="2" max="2" width="3.33203125" style="34" customWidth="1"/>
    <col min="3" max="3" width="51.44140625" style="34" customWidth="1"/>
    <col min="4" max="4" width="34.33203125" style="56" customWidth="1"/>
    <col min="5" max="5" width="35" style="56" customWidth="1"/>
    <col min="6" max="6" width="36.5546875" style="56" customWidth="1"/>
    <col min="7" max="7" width="25.6640625" style="34" customWidth="1"/>
    <col min="8" max="8" width="21.44140625" style="34" customWidth="1"/>
    <col min="9" max="9" width="16.6640625" style="34" customWidth="1"/>
    <col min="10" max="10" width="19.44140625" style="34" customWidth="1"/>
    <col min="11" max="11" width="19" style="34" customWidth="1"/>
    <col min="12" max="12" width="26" style="34" customWidth="1"/>
    <col min="13" max="13" width="21.33203125" style="34" customWidth="1"/>
    <col min="14" max="14" width="7" style="34" customWidth="1"/>
    <col min="15" max="15" width="24.33203125" style="34" customWidth="1"/>
    <col min="16" max="16" width="26.44140625" style="34" customWidth="1"/>
    <col min="17" max="17" width="30.33203125" style="34" customWidth="1"/>
    <col min="18" max="18" width="33" style="34" customWidth="1"/>
    <col min="19" max="20" width="22.6640625" style="34" customWidth="1"/>
    <col min="21" max="21" width="23.44140625" style="34" customWidth="1"/>
    <col min="22" max="22" width="32.33203125" style="34" customWidth="1"/>
    <col min="23" max="23" width="9.33203125" style="34"/>
    <col min="24" max="24" width="17.6640625" style="34" customWidth="1"/>
    <col min="25" max="25" width="26.44140625" style="34" customWidth="1"/>
    <col min="26" max="26" width="22.44140625" style="34" customWidth="1"/>
    <col min="27" max="27" width="29.6640625" style="34" customWidth="1"/>
    <col min="28" max="28" width="23.44140625" style="34" customWidth="1"/>
    <col min="29" max="29" width="18.44140625" style="34" customWidth="1"/>
    <col min="30" max="30" width="17.44140625" style="34" customWidth="1"/>
    <col min="31" max="31" width="25.33203125" style="34" customWidth="1"/>
    <col min="32" max="16384" width="9.33203125" style="34"/>
  </cols>
  <sheetData>
    <row r="1" spans="2:13" ht="31.5" customHeight="1" x14ac:dyDescent="0.85">
      <c r="C1" s="252" t="s">
        <v>0</v>
      </c>
      <c r="D1" s="252"/>
      <c r="E1" s="252"/>
      <c r="F1" s="252"/>
      <c r="G1" s="35"/>
      <c r="H1" s="36"/>
      <c r="I1" s="36"/>
      <c r="L1" s="37"/>
      <c r="M1" s="38"/>
    </row>
    <row r="2" spans="2:13" ht="24" customHeight="1" x14ac:dyDescent="0.35">
      <c r="C2" s="253" t="s">
        <v>232</v>
      </c>
      <c r="D2" s="253"/>
      <c r="E2" s="253"/>
      <c r="F2" s="39"/>
      <c r="L2" s="37"/>
      <c r="M2" s="38"/>
    </row>
    <row r="3" spans="2:13" ht="24" customHeight="1" x14ac:dyDescent="0.3">
      <c r="C3" s="40"/>
      <c r="D3" s="40"/>
      <c r="E3" s="40"/>
      <c r="F3" s="40"/>
      <c r="L3" s="37"/>
      <c r="M3" s="38"/>
    </row>
    <row r="4" spans="2:13" ht="24" customHeight="1" x14ac:dyDescent="0.3">
      <c r="C4" s="40"/>
      <c r="D4" s="41" t="str">
        <f>'[2]1) Budget Table'!D4</f>
        <v>UNDP</v>
      </c>
      <c r="E4" s="41" t="str">
        <f>'[2]1) Budget Table'!E4</f>
        <v>UNESCO</v>
      </c>
      <c r="F4" s="41" t="str">
        <f>'[2]1) Budget Table'!F4</f>
        <v>UNICEF</v>
      </c>
      <c r="G4" s="42" t="s">
        <v>7</v>
      </c>
      <c r="L4" s="37"/>
      <c r="M4" s="38"/>
    </row>
    <row r="5" spans="2:13" ht="24" customHeight="1" x14ac:dyDescent="0.3">
      <c r="B5" s="294" t="s">
        <v>233</v>
      </c>
      <c r="C5" s="295"/>
      <c r="D5" s="295"/>
      <c r="E5" s="295"/>
      <c r="F5" s="295"/>
      <c r="G5" s="296"/>
      <c r="L5" s="37"/>
      <c r="M5" s="38"/>
    </row>
    <row r="6" spans="2:13" ht="22.5" customHeight="1" x14ac:dyDescent="0.3">
      <c r="C6" s="294" t="s">
        <v>234</v>
      </c>
      <c r="D6" s="295"/>
      <c r="E6" s="295"/>
      <c r="F6" s="295"/>
      <c r="G6" s="296"/>
      <c r="L6" s="37"/>
      <c r="M6" s="38"/>
    </row>
    <row r="7" spans="2:13" ht="24.75" customHeight="1" thickBot="1" x14ac:dyDescent="0.35">
      <c r="C7" s="43" t="s">
        <v>235</v>
      </c>
      <c r="D7" s="44">
        <v>223000</v>
      </c>
      <c r="E7" s="44">
        <v>35000</v>
      </c>
      <c r="F7" s="44">
        <v>0</v>
      </c>
      <c r="G7" s="45">
        <f>SUM(D7:F7)</f>
        <v>258000</v>
      </c>
      <c r="L7" s="37"/>
      <c r="M7" s="38"/>
    </row>
    <row r="8" spans="2:13" ht="21.75" customHeight="1" x14ac:dyDescent="0.3">
      <c r="C8" s="46" t="s">
        <v>236</v>
      </c>
      <c r="D8" s="233">
        <v>48161.235000000001</v>
      </c>
      <c r="E8" s="47" t="s">
        <v>237</v>
      </c>
      <c r="F8" s="47" t="s">
        <v>237</v>
      </c>
      <c r="G8" s="49">
        <f t="shared" ref="G8:G15" si="0">SUM(D8:F8)</f>
        <v>48161.235000000001</v>
      </c>
    </row>
    <row r="9" spans="2:13" x14ac:dyDescent="0.3">
      <c r="C9" s="50" t="s">
        <v>238</v>
      </c>
      <c r="D9" s="206" t="s">
        <v>237</v>
      </c>
      <c r="E9" s="51" t="s">
        <v>237</v>
      </c>
      <c r="F9" s="51" t="s">
        <v>237</v>
      </c>
      <c r="G9" s="52">
        <f t="shared" si="0"/>
        <v>0</v>
      </c>
    </row>
    <row r="10" spans="2:13" ht="15.75" customHeight="1" x14ac:dyDescent="0.3">
      <c r="C10" s="50" t="s">
        <v>239</v>
      </c>
      <c r="D10" s="206" t="s">
        <v>237</v>
      </c>
      <c r="E10" s="51" t="s">
        <v>237</v>
      </c>
      <c r="F10" s="51" t="s">
        <v>237</v>
      </c>
      <c r="G10" s="52">
        <f t="shared" si="0"/>
        <v>0</v>
      </c>
      <c r="H10" s="229"/>
    </row>
    <row r="11" spans="2:13" x14ac:dyDescent="0.3">
      <c r="C11" s="53" t="s">
        <v>240</v>
      </c>
      <c r="D11" s="206">
        <v>87674.339999999953</v>
      </c>
      <c r="E11" s="51">
        <v>35000</v>
      </c>
      <c r="F11" s="51" t="s">
        <v>237</v>
      </c>
      <c r="G11" s="52">
        <f t="shared" si="0"/>
        <v>122674.33999999995</v>
      </c>
    </row>
    <row r="12" spans="2:13" x14ac:dyDescent="0.3">
      <c r="C12" s="50" t="s">
        <v>241</v>
      </c>
      <c r="D12" s="51" t="s">
        <v>237</v>
      </c>
      <c r="E12" s="51" t="s">
        <v>237</v>
      </c>
      <c r="F12" s="51" t="s">
        <v>237</v>
      </c>
      <c r="G12" s="52">
        <f t="shared" si="0"/>
        <v>0</v>
      </c>
    </row>
    <row r="13" spans="2:13" ht="21.75" customHeight="1" x14ac:dyDescent="0.3">
      <c r="C13" s="50" t="s">
        <v>242</v>
      </c>
      <c r="D13" s="51" t="s">
        <v>237</v>
      </c>
      <c r="E13" s="51" t="s">
        <v>237</v>
      </c>
      <c r="F13" s="51" t="s">
        <v>237</v>
      </c>
      <c r="G13" s="52">
        <f t="shared" si="0"/>
        <v>0</v>
      </c>
    </row>
    <row r="14" spans="2:13" ht="21.75" customHeight="1" x14ac:dyDescent="0.3">
      <c r="C14" s="50" t="s">
        <v>243</v>
      </c>
      <c r="D14" s="51" t="s">
        <v>237</v>
      </c>
      <c r="E14" s="51" t="s">
        <v>237</v>
      </c>
      <c r="F14" s="51" t="s">
        <v>237</v>
      </c>
      <c r="G14" s="52">
        <f t="shared" si="0"/>
        <v>0</v>
      </c>
    </row>
    <row r="15" spans="2:13" ht="15.75" customHeight="1" x14ac:dyDescent="0.3">
      <c r="C15" s="54" t="s">
        <v>244</v>
      </c>
      <c r="D15" s="55">
        <f>SUM(D8:D14)</f>
        <v>135835.57499999995</v>
      </c>
      <c r="E15" s="55">
        <f>SUM(E8:E14)</f>
        <v>35000</v>
      </c>
      <c r="F15" s="55">
        <f>SUM(F8:F14)</f>
        <v>0</v>
      </c>
      <c r="G15" s="52">
        <f t="shared" si="0"/>
        <v>170835.57499999995</v>
      </c>
    </row>
    <row r="16" spans="2:13" s="56" customFormat="1" x14ac:dyDescent="0.3">
      <c r="C16" s="57"/>
      <c r="D16" s="58"/>
      <c r="E16" s="58"/>
      <c r="F16" s="58"/>
      <c r="G16" s="59"/>
    </row>
    <row r="17" spans="3:8" x14ac:dyDescent="0.3">
      <c r="C17" s="294" t="s">
        <v>245</v>
      </c>
      <c r="D17" s="295"/>
      <c r="E17" s="295"/>
      <c r="F17" s="295"/>
      <c r="G17" s="296"/>
    </row>
    <row r="18" spans="3:8" ht="27" customHeight="1" thickBot="1" x14ac:dyDescent="0.35">
      <c r="C18" s="43" t="s">
        <v>235</v>
      </c>
      <c r="D18" s="44">
        <v>599763</v>
      </c>
      <c r="E18" s="44">
        <v>306000</v>
      </c>
      <c r="F18" s="44">
        <v>485000</v>
      </c>
      <c r="G18" s="45">
        <f t="shared" ref="G18:G26" si="1">SUM(D18:F18)</f>
        <v>1390763</v>
      </c>
    </row>
    <row r="19" spans="3:8" x14ac:dyDescent="0.3">
      <c r="C19" s="46" t="s">
        <v>236</v>
      </c>
      <c r="D19" s="47">
        <v>111076.825</v>
      </c>
      <c r="E19" s="47" t="s">
        <v>237</v>
      </c>
      <c r="F19" s="47">
        <v>78811.26999999999</v>
      </c>
      <c r="G19" s="49">
        <f t="shared" si="1"/>
        <v>189888.09499999997</v>
      </c>
      <c r="H19" s="229"/>
    </row>
    <row r="20" spans="3:8" x14ac:dyDescent="0.3">
      <c r="C20" s="50" t="s">
        <v>238</v>
      </c>
      <c r="D20" s="51" t="s">
        <v>237</v>
      </c>
      <c r="E20" s="51" t="s">
        <v>237</v>
      </c>
      <c r="F20" s="47">
        <v>0</v>
      </c>
      <c r="G20" s="52">
        <f t="shared" si="1"/>
        <v>0</v>
      </c>
    </row>
    <row r="21" spans="3:8" ht="31.2" x14ac:dyDescent="0.3">
      <c r="C21" s="50" t="s">
        <v>239</v>
      </c>
      <c r="D21" s="51" t="s">
        <v>237</v>
      </c>
      <c r="E21" s="51" t="s">
        <v>237</v>
      </c>
      <c r="F21" s="47">
        <v>0</v>
      </c>
      <c r="G21" s="52">
        <f t="shared" si="1"/>
        <v>0</v>
      </c>
    </row>
    <row r="22" spans="3:8" x14ac:dyDescent="0.3">
      <c r="C22" s="53" t="s">
        <v>240</v>
      </c>
      <c r="D22" s="51">
        <v>0</v>
      </c>
      <c r="E22" s="247">
        <v>139488.56</v>
      </c>
      <c r="F22" s="47">
        <v>0</v>
      </c>
      <c r="G22" s="52">
        <f>SUM(D22:F22)</f>
        <v>139488.56</v>
      </c>
    </row>
    <row r="23" spans="3:8" x14ac:dyDescent="0.3">
      <c r="C23" s="50" t="s">
        <v>241</v>
      </c>
      <c r="D23" s="51">
        <v>0</v>
      </c>
      <c r="E23" s="51" t="s">
        <v>237</v>
      </c>
      <c r="F23" s="47">
        <v>2969.05</v>
      </c>
      <c r="G23" s="52">
        <f t="shared" si="1"/>
        <v>2969.05</v>
      </c>
    </row>
    <row r="24" spans="3:8" x14ac:dyDescent="0.3">
      <c r="C24" s="50" t="s">
        <v>242</v>
      </c>
      <c r="D24" s="206">
        <v>215006.29999999993</v>
      </c>
      <c r="E24" s="51" t="s">
        <v>237</v>
      </c>
      <c r="F24" s="47">
        <v>152125.19</v>
      </c>
      <c r="G24" s="52">
        <f t="shared" si="1"/>
        <v>367131.48999999993</v>
      </c>
    </row>
    <row r="25" spans="3:8" x14ac:dyDescent="0.3">
      <c r="C25" s="50" t="s">
        <v>243</v>
      </c>
      <c r="D25" s="51" t="s">
        <v>237</v>
      </c>
      <c r="E25" s="51" t="s">
        <v>237</v>
      </c>
      <c r="F25" s="47">
        <v>7845.54</v>
      </c>
      <c r="G25" s="52">
        <f t="shared" si="1"/>
        <v>7845.54</v>
      </c>
      <c r="H25" s="229"/>
    </row>
    <row r="26" spans="3:8" x14ac:dyDescent="0.3">
      <c r="C26" s="54" t="s">
        <v>244</v>
      </c>
      <c r="D26" s="55">
        <f>SUM(D19:D25)</f>
        <v>326083.12499999994</v>
      </c>
      <c r="E26" s="55">
        <f>SUM(E19:E25)</f>
        <v>139488.56</v>
      </c>
      <c r="F26" s="55">
        <f>SUM(F19:F25)</f>
        <v>241751.05000000002</v>
      </c>
      <c r="G26" s="52">
        <f t="shared" si="1"/>
        <v>707322.73499999999</v>
      </c>
    </row>
    <row r="27" spans="3:8" s="56" customFormat="1" x14ac:dyDescent="0.3">
      <c r="C27" s="57"/>
      <c r="D27" s="58"/>
      <c r="E27" s="58"/>
      <c r="F27" s="58"/>
      <c r="G27" s="60"/>
    </row>
    <row r="28" spans="3:8" x14ac:dyDescent="0.3">
      <c r="C28" s="294" t="s">
        <v>246</v>
      </c>
      <c r="D28" s="295"/>
      <c r="E28" s="295"/>
      <c r="F28" s="295"/>
      <c r="G28" s="296"/>
    </row>
    <row r="29" spans="3:8" ht="21.75" customHeight="1" thickBot="1" x14ac:dyDescent="0.35">
      <c r="C29" s="43" t="s">
        <v>235</v>
      </c>
      <c r="D29" s="44">
        <v>90000</v>
      </c>
      <c r="E29" s="44">
        <v>0</v>
      </c>
      <c r="F29" s="44">
        <v>0</v>
      </c>
      <c r="G29" s="45">
        <f t="shared" ref="G29:G37" si="2">SUM(D29:F29)</f>
        <v>90000</v>
      </c>
    </row>
    <row r="30" spans="3:8" x14ac:dyDescent="0.3">
      <c r="C30" s="46" t="s">
        <v>236</v>
      </c>
      <c r="D30" s="47">
        <v>17140.301499999998</v>
      </c>
      <c r="E30" s="47" t="s">
        <v>237</v>
      </c>
      <c r="F30" s="47" t="s">
        <v>237</v>
      </c>
      <c r="G30" s="49">
        <f t="shared" si="2"/>
        <v>17140.301499999998</v>
      </c>
    </row>
    <row r="31" spans="3:8" s="56" customFormat="1" ht="15.75" customHeight="1" x14ac:dyDescent="0.3">
      <c r="C31" s="50" t="s">
        <v>238</v>
      </c>
      <c r="D31" s="51">
        <v>1998.06</v>
      </c>
      <c r="E31" s="51" t="s">
        <v>237</v>
      </c>
      <c r="F31" s="51" t="s">
        <v>237</v>
      </c>
      <c r="G31" s="52">
        <f t="shared" si="2"/>
        <v>1998.06</v>
      </c>
    </row>
    <row r="32" spans="3:8" s="56" customFormat="1" ht="31.2" x14ac:dyDescent="0.3">
      <c r="C32" s="50" t="s">
        <v>239</v>
      </c>
      <c r="D32" s="51" t="s">
        <v>237</v>
      </c>
      <c r="E32" s="51" t="s">
        <v>237</v>
      </c>
      <c r="F32" s="51" t="s">
        <v>237</v>
      </c>
      <c r="G32" s="52">
        <f t="shared" si="2"/>
        <v>0</v>
      </c>
    </row>
    <row r="33" spans="3:7" s="56" customFormat="1" x14ac:dyDescent="0.3">
      <c r="C33" s="53" t="s">
        <v>240</v>
      </c>
      <c r="D33" s="206">
        <v>9684.5600000000049</v>
      </c>
      <c r="E33" s="51" t="s">
        <v>237</v>
      </c>
      <c r="F33" s="51" t="s">
        <v>237</v>
      </c>
      <c r="G33" s="52">
        <f t="shared" si="2"/>
        <v>9684.5600000000049</v>
      </c>
    </row>
    <row r="34" spans="3:7" x14ac:dyDescent="0.3">
      <c r="C34" s="50" t="s">
        <v>241</v>
      </c>
      <c r="D34" s="51" t="s">
        <v>237</v>
      </c>
      <c r="E34" s="51" t="s">
        <v>237</v>
      </c>
      <c r="F34" s="51" t="s">
        <v>237</v>
      </c>
      <c r="G34" s="52">
        <f t="shared" si="2"/>
        <v>0</v>
      </c>
    </row>
    <row r="35" spans="3:7" x14ac:dyDescent="0.3">
      <c r="C35" s="50" t="s">
        <v>242</v>
      </c>
      <c r="D35" s="51" t="s">
        <v>237</v>
      </c>
      <c r="E35" s="51" t="s">
        <v>237</v>
      </c>
      <c r="F35" s="51" t="s">
        <v>237</v>
      </c>
      <c r="G35" s="52">
        <f t="shared" si="2"/>
        <v>0</v>
      </c>
    </row>
    <row r="36" spans="3:7" x14ac:dyDescent="0.3">
      <c r="C36" s="50" t="s">
        <v>243</v>
      </c>
      <c r="D36" s="51" t="s">
        <v>237</v>
      </c>
      <c r="E36" s="51" t="s">
        <v>237</v>
      </c>
      <c r="F36" s="51" t="s">
        <v>237</v>
      </c>
      <c r="G36" s="52">
        <f t="shared" si="2"/>
        <v>0</v>
      </c>
    </row>
    <row r="37" spans="3:7" x14ac:dyDescent="0.3">
      <c r="C37" s="54" t="s">
        <v>244</v>
      </c>
      <c r="D37" s="55">
        <f>SUM(D30:D36)</f>
        <v>28822.921500000004</v>
      </c>
      <c r="E37" s="55">
        <f>SUM(E30:E36)</f>
        <v>0</v>
      </c>
      <c r="F37" s="55">
        <f>SUM(F30:F36)</f>
        <v>0</v>
      </c>
      <c r="G37" s="52">
        <f t="shared" si="2"/>
        <v>28822.921500000004</v>
      </c>
    </row>
    <row r="38" spans="3:7" x14ac:dyDescent="0.3">
      <c r="C38" s="61"/>
      <c r="D38" s="62"/>
      <c r="E38" s="62"/>
      <c r="F38" s="62"/>
      <c r="G38" s="63"/>
    </row>
    <row r="39" spans="3:7" s="56" customFormat="1" x14ac:dyDescent="0.3">
      <c r="C39" s="294" t="s">
        <v>247</v>
      </c>
      <c r="D39" s="295"/>
      <c r="E39" s="295"/>
      <c r="F39" s="295"/>
      <c r="G39" s="296"/>
    </row>
    <row r="40" spans="3:7" ht="20.25" customHeight="1" thickBot="1" x14ac:dyDescent="0.35">
      <c r="C40" s="43" t="s">
        <v>235</v>
      </c>
      <c r="D40" s="44">
        <f>'[2]1) Budget Table'!D45</f>
        <v>0</v>
      </c>
      <c r="E40" s="44">
        <f>'[2]1) Budget Table'!E45</f>
        <v>0</v>
      </c>
      <c r="F40" s="44">
        <f>'[2]1) Budget Table'!F45</f>
        <v>0</v>
      </c>
      <c r="G40" s="45">
        <f t="shared" ref="G40:G48" si="3">SUM(D40:F40)</f>
        <v>0</v>
      </c>
    </row>
    <row r="41" spans="3:7" x14ac:dyDescent="0.3">
      <c r="C41" s="46" t="s">
        <v>236</v>
      </c>
      <c r="D41" s="47" t="s">
        <v>237</v>
      </c>
      <c r="E41" s="47" t="s">
        <v>237</v>
      </c>
      <c r="F41" s="47" t="s">
        <v>237</v>
      </c>
      <c r="G41" s="49">
        <f t="shared" si="3"/>
        <v>0</v>
      </c>
    </row>
    <row r="42" spans="3:7" ht="15.75" customHeight="1" x14ac:dyDescent="0.3">
      <c r="C42" s="50" t="s">
        <v>238</v>
      </c>
      <c r="D42" s="51" t="s">
        <v>237</v>
      </c>
      <c r="E42" s="51" t="s">
        <v>237</v>
      </c>
      <c r="F42" s="51" t="s">
        <v>237</v>
      </c>
      <c r="G42" s="52">
        <f t="shared" si="3"/>
        <v>0</v>
      </c>
    </row>
    <row r="43" spans="3:7" ht="32.25" customHeight="1" x14ac:dyDescent="0.3">
      <c r="C43" s="50" t="s">
        <v>239</v>
      </c>
      <c r="D43" s="51" t="s">
        <v>237</v>
      </c>
      <c r="E43" s="51" t="s">
        <v>237</v>
      </c>
      <c r="F43" s="51" t="s">
        <v>237</v>
      </c>
      <c r="G43" s="52">
        <f t="shared" si="3"/>
        <v>0</v>
      </c>
    </row>
    <row r="44" spans="3:7" s="56" customFormat="1" x14ac:dyDescent="0.3">
      <c r="C44" s="53" t="s">
        <v>240</v>
      </c>
      <c r="D44" s="51" t="s">
        <v>237</v>
      </c>
      <c r="E44" s="51" t="s">
        <v>237</v>
      </c>
      <c r="F44" s="51" t="s">
        <v>237</v>
      </c>
      <c r="G44" s="52">
        <f t="shared" si="3"/>
        <v>0</v>
      </c>
    </row>
    <row r="45" spans="3:7" x14ac:dyDescent="0.3">
      <c r="C45" s="50" t="s">
        <v>241</v>
      </c>
      <c r="D45" s="51" t="s">
        <v>237</v>
      </c>
      <c r="E45" s="51" t="s">
        <v>237</v>
      </c>
      <c r="F45" s="51" t="s">
        <v>237</v>
      </c>
      <c r="G45" s="52">
        <f t="shared" si="3"/>
        <v>0</v>
      </c>
    </row>
    <row r="46" spans="3:7" x14ac:dyDescent="0.3">
      <c r="C46" s="50" t="s">
        <v>242</v>
      </c>
      <c r="D46" s="51" t="s">
        <v>237</v>
      </c>
      <c r="E46" s="51" t="s">
        <v>237</v>
      </c>
      <c r="F46" s="51" t="s">
        <v>237</v>
      </c>
      <c r="G46" s="52">
        <f t="shared" si="3"/>
        <v>0</v>
      </c>
    </row>
    <row r="47" spans="3:7" x14ac:dyDescent="0.3">
      <c r="C47" s="50" t="s">
        <v>243</v>
      </c>
      <c r="D47" s="51" t="s">
        <v>237</v>
      </c>
      <c r="E47" s="51" t="s">
        <v>237</v>
      </c>
      <c r="F47" s="51" t="s">
        <v>237</v>
      </c>
      <c r="G47" s="52">
        <f t="shared" si="3"/>
        <v>0</v>
      </c>
    </row>
    <row r="48" spans="3:7" ht="21" customHeight="1" x14ac:dyDescent="0.3">
      <c r="C48" s="54" t="s">
        <v>244</v>
      </c>
      <c r="D48" s="55">
        <f>SUM(D41:D47)</f>
        <v>0</v>
      </c>
      <c r="E48" s="55">
        <f>SUM(E41:E47)</f>
        <v>0</v>
      </c>
      <c r="F48" s="55">
        <f>SUM(F41:F47)</f>
        <v>0</v>
      </c>
      <c r="G48" s="52">
        <f t="shared" si="3"/>
        <v>0</v>
      </c>
    </row>
    <row r="49" spans="2:7" s="56" customFormat="1" ht="22.5" customHeight="1" x14ac:dyDescent="0.3">
      <c r="C49" s="64"/>
      <c r="D49" s="58"/>
      <c r="E49" s="58"/>
      <c r="F49" s="58"/>
      <c r="G49" s="60"/>
    </row>
    <row r="50" spans="2:7" x14ac:dyDescent="0.3">
      <c r="B50" s="294" t="s">
        <v>248</v>
      </c>
      <c r="C50" s="295"/>
      <c r="D50" s="295"/>
      <c r="E50" s="295"/>
      <c r="F50" s="295"/>
      <c r="G50" s="296"/>
    </row>
    <row r="51" spans="2:7" x14ac:dyDescent="0.3">
      <c r="C51" s="294" t="s">
        <v>249</v>
      </c>
      <c r="D51" s="295"/>
      <c r="E51" s="295"/>
      <c r="F51" s="295"/>
      <c r="G51" s="296"/>
    </row>
    <row r="52" spans="2:7" ht="24" customHeight="1" thickBot="1" x14ac:dyDescent="0.35">
      <c r="C52" s="43" t="s">
        <v>235</v>
      </c>
      <c r="D52" s="44">
        <v>100000</v>
      </c>
      <c r="E52" s="44">
        <f>'[2]1) Budget Table'!E57</f>
        <v>0</v>
      </c>
      <c r="F52" s="44">
        <f>'[2]1) Budget Table'!F57</f>
        <v>0</v>
      </c>
      <c r="G52" s="45">
        <f>SUM(D52:F52)</f>
        <v>100000</v>
      </c>
    </row>
    <row r="53" spans="2:7" ht="15.75" customHeight="1" x14ac:dyDescent="0.3">
      <c r="C53" s="46" t="s">
        <v>236</v>
      </c>
      <c r="D53" s="47" t="s">
        <v>237</v>
      </c>
      <c r="E53" s="47" t="s">
        <v>237</v>
      </c>
      <c r="F53" s="47" t="s">
        <v>237</v>
      </c>
      <c r="G53" s="49">
        <f t="shared" ref="G53:G60" si="4">SUM(D53:F53)</f>
        <v>0</v>
      </c>
    </row>
    <row r="54" spans="2:7" ht="15.75" customHeight="1" x14ac:dyDescent="0.3">
      <c r="C54" s="50" t="s">
        <v>238</v>
      </c>
      <c r="D54" s="51">
        <v>1.71</v>
      </c>
      <c r="E54" s="51" t="s">
        <v>237</v>
      </c>
      <c r="F54" s="51" t="s">
        <v>237</v>
      </c>
      <c r="G54" s="52">
        <f t="shared" si="4"/>
        <v>1.71</v>
      </c>
    </row>
    <row r="55" spans="2:7" ht="15.75" customHeight="1" x14ac:dyDescent="0.3">
      <c r="C55" s="50" t="s">
        <v>239</v>
      </c>
      <c r="D55" s="51" t="s">
        <v>237</v>
      </c>
      <c r="E55" s="51" t="s">
        <v>237</v>
      </c>
      <c r="F55" s="51" t="s">
        <v>237</v>
      </c>
      <c r="G55" s="52">
        <f t="shared" si="4"/>
        <v>0</v>
      </c>
    </row>
    <row r="56" spans="2:7" ht="18.75" customHeight="1" x14ac:dyDescent="0.3">
      <c r="C56" s="53" t="s">
        <v>240</v>
      </c>
      <c r="D56" s="51">
        <v>38482.219999999972</v>
      </c>
      <c r="E56" s="51" t="s">
        <v>237</v>
      </c>
      <c r="F56" s="51" t="s">
        <v>237</v>
      </c>
      <c r="G56" s="52">
        <f t="shared" si="4"/>
        <v>38482.219999999972</v>
      </c>
    </row>
    <row r="57" spans="2:7" x14ac:dyDescent="0.3">
      <c r="C57" s="50" t="s">
        <v>241</v>
      </c>
      <c r="D57" s="51" t="s">
        <v>237</v>
      </c>
      <c r="E57" s="51" t="s">
        <v>237</v>
      </c>
      <c r="F57" s="51" t="s">
        <v>237</v>
      </c>
      <c r="G57" s="52">
        <f t="shared" si="4"/>
        <v>0</v>
      </c>
    </row>
    <row r="58" spans="2:7" s="56" customFormat="1" ht="21.75" customHeight="1" x14ac:dyDescent="0.3">
      <c r="B58" s="34"/>
      <c r="C58" s="50" t="s">
        <v>242</v>
      </c>
      <c r="D58" s="51" t="s">
        <v>237</v>
      </c>
      <c r="E58" s="51" t="s">
        <v>237</v>
      </c>
      <c r="F58" s="51" t="s">
        <v>237</v>
      </c>
      <c r="G58" s="52">
        <f t="shared" si="4"/>
        <v>0</v>
      </c>
    </row>
    <row r="59" spans="2:7" s="56" customFormat="1" x14ac:dyDescent="0.3">
      <c r="B59" s="34"/>
      <c r="C59" s="50" t="s">
        <v>243</v>
      </c>
      <c r="D59" s="51" t="s">
        <v>237</v>
      </c>
      <c r="E59" s="51" t="s">
        <v>237</v>
      </c>
      <c r="F59" s="51" t="s">
        <v>237</v>
      </c>
      <c r="G59" s="52">
        <f t="shared" si="4"/>
        <v>0</v>
      </c>
    </row>
    <row r="60" spans="2:7" x14ac:dyDescent="0.3">
      <c r="C60" s="54" t="s">
        <v>244</v>
      </c>
      <c r="D60" s="55">
        <f>SUM(D53:D59)</f>
        <v>38483.929999999971</v>
      </c>
      <c r="E60" s="55">
        <f>SUM(E53:E59)</f>
        <v>0</v>
      </c>
      <c r="F60" s="55">
        <f>SUM(F53:F59)</f>
        <v>0</v>
      </c>
      <c r="G60" s="52">
        <f t="shared" si="4"/>
        <v>38483.929999999971</v>
      </c>
    </row>
    <row r="61" spans="2:7" s="56" customFormat="1" x14ac:dyDescent="0.3">
      <c r="C61" s="57"/>
      <c r="D61" s="58"/>
      <c r="E61" s="58"/>
      <c r="F61" s="58"/>
      <c r="G61" s="60"/>
    </row>
    <row r="62" spans="2:7" x14ac:dyDescent="0.3">
      <c r="B62" s="56"/>
      <c r="C62" s="294" t="s">
        <v>98</v>
      </c>
      <c r="D62" s="295"/>
      <c r="E62" s="295"/>
      <c r="F62" s="295"/>
      <c r="G62" s="296"/>
    </row>
    <row r="63" spans="2:7" ht="21.75" customHeight="1" thickBot="1" x14ac:dyDescent="0.35">
      <c r="C63" s="43" t="s">
        <v>235</v>
      </c>
      <c r="D63" s="44">
        <v>0</v>
      </c>
      <c r="E63" s="44">
        <v>310000</v>
      </c>
      <c r="F63" s="44">
        <v>390000</v>
      </c>
      <c r="G63" s="45">
        <f t="shared" ref="G63:G71" si="5">SUM(D63:F63)</f>
        <v>700000</v>
      </c>
    </row>
    <row r="64" spans="2:7" ht="15.75" customHeight="1" x14ac:dyDescent="0.3">
      <c r="C64" s="46" t="s">
        <v>236</v>
      </c>
      <c r="D64" s="47" t="s">
        <v>237</v>
      </c>
      <c r="E64" s="47" t="s">
        <v>237</v>
      </c>
      <c r="F64" s="47">
        <v>44938.520000000004</v>
      </c>
      <c r="G64" s="49">
        <f t="shared" si="5"/>
        <v>44938.520000000004</v>
      </c>
    </row>
    <row r="65" spans="2:7" ht="15.75" customHeight="1" x14ac:dyDescent="0.3">
      <c r="C65" s="50" t="s">
        <v>238</v>
      </c>
      <c r="D65" s="51" t="s">
        <v>237</v>
      </c>
      <c r="E65" s="51" t="s">
        <v>237</v>
      </c>
      <c r="F65" s="47">
        <v>0</v>
      </c>
      <c r="G65" s="52">
        <f t="shared" si="5"/>
        <v>0</v>
      </c>
    </row>
    <row r="66" spans="2:7" ht="15.75" customHeight="1" x14ac:dyDescent="0.3">
      <c r="C66" s="50" t="s">
        <v>239</v>
      </c>
      <c r="D66" s="51" t="s">
        <v>237</v>
      </c>
      <c r="E66" s="51" t="s">
        <v>237</v>
      </c>
      <c r="F66" s="47">
        <v>0</v>
      </c>
      <c r="G66" s="52">
        <f t="shared" si="5"/>
        <v>0</v>
      </c>
    </row>
    <row r="67" spans="2:7" x14ac:dyDescent="0.3">
      <c r="C67" s="53" t="s">
        <v>240</v>
      </c>
      <c r="D67" s="51" t="s">
        <v>237</v>
      </c>
      <c r="E67" s="51">
        <v>164692.37</v>
      </c>
      <c r="F67" s="47">
        <v>88807.95</v>
      </c>
      <c r="G67" s="52">
        <f t="shared" si="5"/>
        <v>253500.32</v>
      </c>
    </row>
    <row r="68" spans="2:7" x14ac:dyDescent="0.3">
      <c r="C68" s="50" t="s">
        <v>241</v>
      </c>
      <c r="D68" s="51" t="s">
        <v>237</v>
      </c>
      <c r="E68" s="51" t="s">
        <v>237</v>
      </c>
      <c r="F68" s="47">
        <v>2448.09</v>
      </c>
      <c r="G68" s="52">
        <f t="shared" si="5"/>
        <v>2448.09</v>
      </c>
    </row>
    <row r="69" spans="2:7" x14ac:dyDescent="0.3">
      <c r="C69" s="50" t="s">
        <v>242</v>
      </c>
      <c r="D69" s="51" t="s">
        <v>237</v>
      </c>
      <c r="E69" s="51" t="s">
        <v>237</v>
      </c>
      <c r="F69" s="47">
        <v>92684.33</v>
      </c>
      <c r="G69" s="52">
        <f t="shared" si="5"/>
        <v>92684.33</v>
      </c>
    </row>
    <row r="70" spans="2:7" x14ac:dyDescent="0.3">
      <c r="C70" s="50" t="s">
        <v>243</v>
      </c>
      <c r="D70" s="51" t="s">
        <v>237</v>
      </c>
      <c r="E70" s="51" t="s">
        <v>237</v>
      </c>
      <c r="F70" s="47">
        <v>5732.16</v>
      </c>
      <c r="G70" s="52">
        <f t="shared" si="5"/>
        <v>5732.16</v>
      </c>
    </row>
    <row r="71" spans="2:7" x14ac:dyDescent="0.3">
      <c r="C71" s="54" t="s">
        <v>244</v>
      </c>
      <c r="D71" s="55">
        <f>SUM(D64:D70)</f>
        <v>0</v>
      </c>
      <c r="E71" s="55">
        <f>SUM(E64:E70)</f>
        <v>164692.37</v>
      </c>
      <c r="F71" s="55">
        <f>SUM(F64:F70)</f>
        <v>234611.05000000002</v>
      </c>
      <c r="G71" s="52">
        <f t="shared" si="5"/>
        <v>399303.42000000004</v>
      </c>
    </row>
    <row r="72" spans="2:7" s="56" customFormat="1" x14ac:dyDescent="0.3">
      <c r="C72" s="57"/>
      <c r="D72" s="58"/>
      <c r="E72" s="58"/>
      <c r="F72" s="58"/>
      <c r="G72" s="60"/>
    </row>
    <row r="73" spans="2:7" hidden="1" x14ac:dyDescent="0.3">
      <c r="C73" s="294" t="s">
        <v>116</v>
      </c>
      <c r="D73" s="295"/>
      <c r="E73" s="295"/>
      <c r="F73" s="295"/>
      <c r="G73" s="296"/>
    </row>
    <row r="74" spans="2:7" ht="21.75" hidden="1" customHeight="1" thickBot="1" x14ac:dyDescent="0.35">
      <c r="B74" s="56"/>
      <c r="C74" s="43" t="s">
        <v>235</v>
      </c>
      <c r="D74" s="44">
        <f>'[2]1) Budget Table'!D77</f>
        <v>0</v>
      </c>
      <c r="E74" s="44">
        <f>'[2]1) Budget Table'!E77</f>
        <v>0</v>
      </c>
      <c r="F74" s="44">
        <f>'[2]1) Budget Table'!F77</f>
        <v>0</v>
      </c>
      <c r="G74" s="45">
        <f t="shared" ref="G74:G82" si="6">SUM(D74:F74)</f>
        <v>0</v>
      </c>
    </row>
    <row r="75" spans="2:7" ht="18" hidden="1" customHeight="1" x14ac:dyDescent="0.3">
      <c r="C75" s="46" t="s">
        <v>236</v>
      </c>
      <c r="D75" s="47" t="s">
        <v>237</v>
      </c>
      <c r="E75" s="47" t="s">
        <v>237</v>
      </c>
      <c r="F75" s="47" t="s">
        <v>237</v>
      </c>
      <c r="G75" s="49">
        <f t="shared" si="6"/>
        <v>0</v>
      </c>
    </row>
    <row r="76" spans="2:7" ht="15.75" hidden="1" customHeight="1" x14ac:dyDescent="0.3">
      <c r="C76" s="50" t="s">
        <v>238</v>
      </c>
      <c r="D76" s="51" t="s">
        <v>237</v>
      </c>
      <c r="E76" s="51" t="s">
        <v>237</v>
      </c>
      <c r="F76" s="51" t="s">
        <v>237</v>
      </c>
      <c r="G76" s="52">
        <f t="shared" si="6"/>
        <v>0</v>
      </c>
    </row>
    <row r="77" spans="2:7" s="56" customFormat="1" ht="15.75" hidden="1" customHeight="1" x14ac:dyDescent="0.3">
      <c r="B77" s="34"/>
      <c r="C77" s="50" t="s">
        <v>239</v>
      </c>
      <c r="D77" s="51" t="s">
        <v>237</v>
      </c>
      <c r="E77" s="51" t="s">
        <v>237</v>
      </c>
      <c r="F77" s="51" t="s">
        <v>237</v>
      </c>
      <c r="G77" s="52">
        <f t="shared" si="6"/>
        <v>0</v>
      </c>
    </row>
    <row r="78" spans="2:7" hidden="1" x14ac:dyDescent="0.3">
      <c r="B78" s="56"/>
      <c r="C78" s="53" t="s">
        <v>240</v>
      </c>
      <c r="D78" s="51" t="s">
        <v>237</v>
      </c>
      <c r="E78" s="51" t="s">
        <v>237</v>
      </c>
      <c r="F78" s="51" t="s">
        <v>237</v>
      </c>
      <c r="G78" s="52">
        <f t="shared" si="6"/>
        <v>0</v>
      </c>
    </row>
    <row r="79" spans="2:7" hidden="1" x14ac:dyDescent="0.3">
      <c r="B79" s="56"/>
      <c r="C79" s="50" t="s">
        <v>241</v>
      </c>
      <c r="D79" s="51" t="s">
        <v>237</v>
      </c>
      <c r="E79" s="51" t="s">
        <v>237</v>
      </c>
      <c r="F79" s="51" t="s">
        <v>237</v>
      </c>
      <c r="G79" s="52">
        <f t="shared" si="6"/>
        <v>0</v>
      </c>
    </row>
    <row r="80" spans="2:7" hidden="1" x14ac:dyDescent="0.3">
      <c r="B80" s="56"/>
      <c r="C80" s="50" t="s">
        <v>242</v>
      </c>
      <c r="D80" s="51" t="s">
        <v>237</v>
      </c>
      <c r="E80" s="51" t="s">
        <v>237</v>
      </c>
      <c r="F80" s="51" t="s">
        <v>237</v>
      </c>
      <c r="G80" s="52">
        <f t="shared" si="6"/>
        <v>0</v>
      </c>
    </row>
    <row r="81" spans="2:7" hidden="1" x14ac:dyDescent="0.3">
      <c r="C81" s="50" t="s">
        <v>243</v>
      </c>
      <c r="D81" s="51" t="s">
        <v>237</v>
      </c>
      <c r="E81" s="51" t="s">
        <v>237</v>
      </c>
      <c r="F81" s="51" t="s">
        <v>237</v>
      </c>
      <c r="G81" s="52">
        <f t="shared" si="6"/>
        <v>0</v>
      </c>
    </row>
    <row r="82" spans="2:7" hidden="1" x14ac:dyDescent="0.3">
      <c r="C82" s="54" t="s">
        <v>244</v>
      </c>
      <c r="D82" s="55">
        <f>SUM(D75:D81)</f>
        <v>0</v>
      </c>
      <c r="E82" s="55">
        <f>SUM(E75:E81)</f>
        <v>0</v>
      </c>
      <c r="F82" s="55">
        <f>SUM(F75:F81)</f>
        <v>0</v>
      </c>
      <c r="G82" s="52">
        <f t="shared" si="6"/>
        <v>0</v>
      </c>
    </row>
    <row r="83" spans="2:7" s="56" customFormat="1" hidden="1" x14ac:dyDescent="0.3">
      <c r="C83" s="57"/>
      <c r="D83" s="58"/>
      <c r="E83" s="58"/>
      <c r="F83" s="58"/>
      <c r="G83" s="60"/>
    </row>
    <row r="84" spans="2:7" hidden="1" x14ac:dyDescent="0.3">
      <c r="C84" s="294" t="s">
        <v>125</v>
      </c>
      <c r="D84" s="295"/>
      <c r="E84" s="295"/>
      <c r="F84" s="295"/>
      <c r="G84" s="296"/>
    </row>
    <row r="85" spans="2:7" ht="21.75" hidden="1" customHeight="1" thickBot="1" x14ac:dyDescent="0.35">
      <c r="C85" s="43" t="s">
        <v>235</v>
      </c>
      <c r="D85" s="44">
        <f>'[2]1) Budget Table'!D87</f>
        <v>0</v>
      </c>
      <c r="E85" s="44">
        <f>'[2]1) Budget Table'!E87</f>
        <v>0</v>
      </c>
      <c r="F85" s="44">
        <f>'[2]1) Budget Table'!F87</f>
        <v>0</v>
      </c>
      <c r="G85" s="45">
        <f t="shared" ref="G85:G93" si="7">SUM(D85:F85)</f>
        <v>0</v>
      </c>
    </row>
    <row r="86" spans="2:7" ht="15.75" hidden="1" customHeight="1" x14ac:dyDescent="0.3">
      <c r="C86" s="46" t="s">
        <v>236</v>
      </c>
      <c r="D86" s="47" t="s">
        <v>237</v>
      </c>
      <c r="E86" s="47" t="s">
        <v>237</v>
      </c>
      <c r="F86" s="47" t="s">
        <v>237</v>
      </c>
      <c r="G86" s="49">
        <f t="shared" si="7"/>
        <v>0</v>
      </c>
    </row>
    <row r="87" spans="2:7" ht="15.75" hidden="1" customHeight="1" x14ac:dyDescent="0.3">
      <c r="B87" s="56"/>
      <c r="C87" s="50" t="s">
        <v>238</v>
      </c>
      <c r="D87" s="51" t="s">
        <v>237</v>
      </c>
      <c r="E87" s="51" t="s">
        <v>237</v>
      </c>
      <c r="F87" s="51" t="s">
        <v>237</v>
      </c>
      <c r="G87" s="52">
        <f t="shared" si="7"/>
        <v>0</v>
      </c>
    </row>
    <row r="88" spans="2:7" ht="15.75" hidden="1" customHeight="1" x14ac:dyDescent="0.3">
      <c r="C88" s="50" t="s">
        <v>239</v>
      </c>
      <c r="D88" s="51" t="s">
        <v>237</v>
      </c>
      <c r="E88" s="51" t="s">
        <v>237</v>
      </c>
      <c r="F88" s="51" t="s">
        <v>237</v>
      </c>
      <c r="G88" s="52">
        <f t="shared" si="7"/>
        <v>0</v>
      </c>
    </row>
    <row r="89" spans="2:7" hidden="1" x14ac:dyDescent="0.3">
      <c r="C89" s="53" t="s">
        <v>240</v>
      </c>
      <c r="D89" s="51" t="s">
        <v>237</v>
      </c>
      <c r="E89" s="51" t="s">
        <v>237</v>
      </c>
      <c r="F89" s="51" t="s">
        <v>237</v>
      </c>
      <c r="G89" s="52">
        <f t="shared" si="7"/>
        <v>0</v>
      </c>
    </row>
    <row r="90" spans="2:7" hidden="1" x14ac:dyDescent="0.3">
      <c r="C90" s="50" t="s">
        <v>241</v>
      </c>
      <c r="D90" s="51" t="s">
        <v>237</v>
      </c>
      <c r="E90" s="51" t="s">
        <v>237</v>
      </c>
      <c r="F90" s="51" t="s">
        <v>237</v>
      </c>
      <c r="G90" s="52">
        <f t="shared" si="7"/>
        <v>0</v>
      </c>
    </row>
    <row r="91" spans="2:7" ht="25.5" hidden="1" customHeight="1" x14ac:dyDescent="0.3">
      <c r="C91" s="50" t="s">
        <v>242</v>
      </c>
      <c r="D91" s="51" t="s">
        <v>237</v>
      </c>
      <c r="E91" s="51" t="s">
        <v>237</v>
      </c>
      <c r="F91" s="51" t="s">
        <v>237</v>
      </c>
      <c r="G91" s="52">
        <f t="shared" si="7"/>
        <v>0</v>
      </c>
    </row>
    <row r="92" spans="2:7" hidden="1" x14ac:dyDescent="0.3">
      <c r="B92" s="56"/>
      <c r="C92" s="50" t="s">
        <v>243</v>
      </c>
      <c r="D92" s="51" t="s">
        <v>237</v>
      </c>
      <c r="E92" s="51" t="s">
        <v>237</v>
      </c>
      <c r="F92" s="51" t="s">
        <v>237</v>
      </c>
      <c r="G92" s="52">
        <f t="shared" si="7"/>
        <v>0</v>
      </c>
    </row>
    <row r="93" spans="2:7" ht="15.75" hidden="1" customHeight="1" x14ac:dyDescent="0.3">
      <c r="C93" s="54" t="s">
        <v>244</v>
      </c>
      <c r="D93" s="55">
        <f>SUM(D86:D92)</f>
        <v>0</v>
      </c>
      <c r="E93" s="55">
        <f>SUM(E86:E92)</f>
        <v>0</v>
      </c>
      <c r="F93" s="55">
        <f>SUM(F86:F92)</f>
        <v>0</v>
      </c>
      <c r="G93" s="52">
        <f t="shared" si="7"/>
        <v>0</v>
      </c>
    </row>
    <row r="94" spans="2:7" ht="25.5" hidden="1" customHeight="1" x14ac:dyDescent="0.3">
      <c r="D94" s="34"/>
      <c r="E94" s="34"/>
      <c r="F94" s="34"/>
    </row>
    <row r="95" spans="2:7" hidden="1" x14ac:dyDescent="0.3">
      <c r="B95" s="294" t="s">
        <v>250</v>
      </c>
      <c r="C95" s="295"/>
      <c r="D95" s="295"/>
      <c r="E95" s="295"/>
      <c r="F95" s="295"/>
      <c r="G95" s="296"/>
    </row>
    <row r="96" spans="2:7" hidden="1" x14ac:dyDescent="0.3">
      <c r="C96" s="294" t="s">
        <v>135</v>
      </c>
      <c r="D96" s="295"/>
      <c r="E96" s="295"/>
      <c r="F96" s="295"/>
      <c r="G96" s="296"/>
    </row>
    <row r="97" spans="3:7" ht="22.5" hidden="1" customHeight="1" thickBot="1" x14ac:dyDescent="0.35">
      <c r="C97" s="43" t="s">
        <v>235</v>
      </c>
      <c r="D97" s="44">
        <f>'[2]1) Budget Table'!D99</f>
        <v>0</v>
      </c>
      <c r="E97" s="44">
        <f>'[2]1) Budget Table'!E99</f>
        <v>0</v>
      </c>
      <c r="F97" s="44">
        <f>'[2]1) Budget Table'!F99</f>
        <v>0</v>
      </c>
      <c r="G97" s="45">
        <f>SUM(D97:F97)</f>
        <v>0</v>
      </c>
    </row>
    <row r="98" spans="3:7" hidden="1" x14ac:dyDescent="0.3">
      <c r="C98" s="46" t="s">
        <v>236</v>
      </c>
      <c r="D98" s="47" t="s">
        <v>237</v>
      </c>
      <c r="E98" s="47" t="s">
        <v>237</v>
      </c>
      <c r="F98" s="47" t="s">
        <v>237</v>
      </c>
      <c r="G98" s="49">
        <f t="shared" ref="G98:G105" si="8">SUM(D98:F98)</f>
        <v>0</v>
      </c>
    </row>
    <row r="99" spans="3:7" hidden="1" x14ac:dyDescent="0.3">
      <c r="C99" s="50" t="s">
        <v>238</v>
      </c>
      <c r="D99" s="51" t="s">
        <v>237</v>
      </c>
      <c r="E99" s="51" t="s">
        <v>237</v>
      </c>
      <c r="F99" s="51" t="s">
        <v>237</v>
      </c>
      <c r="G99" s="52">
        <f t="shared" si="8"/>
        <v>0</v>
      </c>
    </row>
    <row r="100" spans="3:7" ht="15.75" hidden="1" customHeight="1" x14ac:dyDescent="0.3">
      <c r="C100" s="50" t="s">
        <v>239</v>
      </c>
      <c r="D100" s="51" t="s">
        <v>237</v>
      </c>
      <c r="E100" s="51" t="s">
        <v>237</v>
      </c>
      <c r="F100" s="51" t="s">
        <v>237</v>
      </c>
      <c r="G100" s="52">
        <f t="shared" si="8"/>
        <v>0</v>
      </c>
    </row>
    <row r="101" spans="3:7" hidden="1" x14ac:dyDescent="0.3">
      <c r="C101" s="53" t="s">
        <v>240</v>
      </c>
      <c r="D101" s="51" t="s">
        <v>237</v>
      </c>
      <c r="E101" s="51" t="s">
        <v>237</v>
      </c>
      <c r="F101" s="51" t="s">
        <v>237</v>
      </c>
      <c r="G101" s="52">
        <f t="shared" si="8"/>
        <v>0</v>
      </c>
    </row>
    <row r="102" spans="3:7" hidden="1" x14ac:dyDescent="0.3">
      <c r="C102" s="50" t="s">
        <v>241</v>
      </c>
      <c r="D102" s="51" t="s">
        <v>237</v>
      </c>
      <c r="E102" s="51" t="s">
        <v>237</v>
      </c>
      <c r="F102" s="51" t="s">
        <v>237</v>
      </c>
      <c r="G102" s="52">
        <f t="shared" si="8"/>
        <v>0</v>
      </c>
    </row>
    <row r="103" spans="3:7" hidden="1" x14ac:dyDescent="0.3">
      <c r="C103" s="50" t="s">
        <v>242</v>
      </c>
      <c r="D103" s="51" t="s">
        <v>237</v>
      </c>
      <c r="E103" s="51" t="s">
        <v>237</v>
      </c>
      <c r="F103" s="51" t="s">
        <v>237</v>
      </c>
      <c r="G103" s="52">
        <f t="shared" si="8"/>
        <v>0</v>
      </c>
    </row>
    <row r="104" spans="3:7" hidden="1" x14ac:dyDescent="0.3">
      <c r="C104" s="50" t="s">
        <v>243</v>
      </c>
      <c r="D104" s="51" t="s">
        <v>237</v>
      </c>
      <c r="E104" s="51" t="s">
        <v>237</v>
      </c>
      <c r="F104" s="51" t="s">
        <v>237</v>
      </c>
      <c r="G104" s="52">
        <f t="shared" si="8"/>
        <v>0</v>
      </c>
    </row>
    <row r="105" spans="3:7" hidden="1" x14ac:dyDescent="0.3">
      <c r="C105" s="54" t="s">
        <v>244</v>
      </c>
      <c r="D105" s="55">
        <f>SUM(D98:D104)</f>
        <v>0</v>
      </c>
      <c r="E105" s="55">
        <f>SUM(E98:E104)</f>
        <v>0</v>
      </c>
      <c r="F105" s="55">
        <f>SUM(F98:F104)</f>
        <v>0</v>
      </c>
      <c r="G105" s="52">
        <f t="shared" si="8"/>
        <v>0</v>
      </c>
    </row>
    <row r="106" spans="3:7" s="56" customFormat="1" hidden="1" x14ac:dyDescent="0.3">
      <c r="C106" s="57"/>
      <c r="D106" s="58"/>
      <c r="E106" s="58"/>
      <c r="F106" s="58"/>
      <c r="G106" s="60"/>
    </row>
    <row r="107" spans="3:7" ht="15.75" hidden="1" customHeight="1" x14ac:dyDescent="0.3">
      <c r="C107" s="294" t="s">
        <v>251</v>
      </c>
      <c r="D107" s="295"/>
      <c r="E107" s="295"/>
      <c r="F107" s="295"/>
      <c r="G107" s="296"/>
    </row>
    <row r="108" spans="3:7" ht="21.75" hidden="1" customHeight="1" thickBot="1" x14ac:dyDescent="0.35">
      <c r="C108" s="43" t="s">
        <v>235</v>
      </c>
      <c r="D108" s="44">
        <f>'[2]1) Budget Table'!D109</f>
        <v>0</v>
      </c>
      <c r="E108" s="44">
        <f>'[2]1) Budget Table'!E109</f>
        <v>0</v>
      </c>
      <c r="F108" s="44">
        <f>'[2]1) Budget Table'!F109</f>
        <v>0</v>
      </c>
      <c r="G108" s="45">
        <f t="shared" ref="G108:G116" si="9">SUM(D108:F108)</f>
        <v>0</v>
      </c>
    </row>
    <row r="109" spans="3:7" hidden="1" x14ac:dyDescent="0.3">
      <c r="C109" s="46" t="s">
        <v>236</v>
      </c>
      <c r="D109" s="47" t="s">
        <v>237</v>
      </c>
      <c r="E109" s="47" t="s">
        <v>237</v>
      </c>
      <c r="F109" s="47" t="s">
        <v>237</v>
      </c>
      <c r="G109" s="49">
        <f t="shared" si="9"/>
        <v>0</v>
      </c>
    </row>
    <row r="110" spans="3:7" hidden="1" x14ac:dyDescent="0.3">
      <c r="C110" s="50" t="s">
        <v>238</v>
      </c>
      <c r="D110" s="51" t="s">
        <v>237</v>
      </c>
      <c r="E110" s="51" t="s">
        <v>237</v>
      </c>
      <c r="F110" s="51" t="s">
        <v>237</v>
      </c>
      <c r="G110" s="52">
        <f t="shared" si="9"/>
        <v>0</v>
      </c>
    </row>
    <row r="111" spans="3:7" ht="31.2" hidden="1" x14ac:dyDescent="0.3">
      <c r="C111" s="50" t="s">
        <v>239</v>
      </c>
      <c r="D111" s="51" t="s">
        <v>237</v>
      </c>
      <c r="E111" s="51" t="s">
        <v>237</v>
      </c>
      <c r="F111" s="51" t="s">
        <v>237</v>
      </c>
      <c r="G111" s="52">
        <f t="shared" si="9"/>
        <v>0</v>
      </c>
    </row>
    <row r="112" spans="3:7" hidden="1" x14ac:dyDescent="0.3">
      <c r="C112" s="53" t="s">
        <v>240</v>
      </c>
      <c r="D112" s="51" t="s">
        <v>237</v>
      </c>
      <c r="E112" s="51" t="s">
        <v>237</v>
      </c>
      <c r="F112" s="51" t="s">
        <v>237</v>
      </c>
      <c r="G112" s="52">
        <f t="shared" si="9"/>
        <v>0</v>
      </c>
    </row>
    <row r="113" spans="3:7" hidden="1" x14ac:dyDescent="0.3">
      <c r="C113" s="50" t="s">
        <v>241</v>
      </c>
      <c r="D113" s="51" t="s">
        <v>237</v>
      </c>
      <c r="E113" s="51" t="s">
        <v>237</v>
      </c>
      <c r="F113" s="51" t="s">
        <v>237</v>
      </c>
      <c r="G113" s="52">
        <f t="shared" si="9"/>
        <v>0</v>
      </c>
    </row>
    <row r="114" spans="3:7" hidden="1" x14ac:dyDescent="0.3">
      <c r="C114" s="50" t="s">
        <v>242</v>
      </c>
      <c r="D114" s="51" t="s">
        <v>237</v>
      </c>
      <c r="E114" s="51" t="s">
        <v>237</v>
      </c>
      <c r="F114" s="51" t="s">
        <v>237</v>
      </c>
      <c r="G114" s="52">
        <f t="shared" si="9"/>
        <v>0</v>
      </c>
    </row>
    <row r="115" spans="3:7" hidden="1" x14ac:dyDescent="0.3">
      <c r="C115" s="50" t="s">
        <v>243</v>
      </c>
      <c r="D115" s="51" t="s">
        <v>237</v>
      </c>
      <c r="E115" s="51" t="s">
        <v>237</v>
      </c>
      <c r="F115" s="51" t="s">
        <v>237</v>
      </c>
      <c r="G115" s="52">
        <f t="shared" si="9"/>
        <v>0</v>
      </c>
    </row>
    <row r="116" spans="3:7" hidden="1" x14ac:dyDescent="0.3">
      <c r="C116" s="54" t="s">
        <v>244</v>
      </c>
      <c r="D116" s="55">
        <f>SUM(D109:D115)</f>
        <v>0</v>
      </c>
      <c r="E116" s="55">
        <f>SUM(E109:E115)</f>
        <v>0</v>
      </c>
      <c r="F116" s="55">
        <f>SUM(F109:F115)</f>
        <v>0</v>
      </c>
      <c r="G116" s="52">
        <f t="shared" si="9"/>
        <v>0</v>
      </c>
    </row>
    <row r="117" spans="3:7" s="56" customFormat="1" hidden="1" x14ac:dyDescent="0.3">
      <c r="C117" s="57"/>
      <c r="D117" s="58"/>
      <c r="E117" s="58"/>
      <c r="F117" s="58"/>
      <c r="G117" s="60"/>
    </row>
    <row r="118" spans="3:7" hidden="1" x14ac:dyDescent="0.3">
      <c r="C118" s="294" t="s">
        <v>153</v>
      </c>
      <c r="D118" s="295"/>
      <c r="E118" s="295"/>
      <c r="F118" s="295"/>
      <c r="G118" s="296"/>
    </row>
    <row r="119" spans="3:7" ht="21" hidden="1" customHeight="1" thickBot="1" x14ac:dyDescent="0.35">
      <c r="C119" s="43" t="s">
        <v>235</v>
      </c>
      <c r="D119" s="44">
        <f>'[2]1) Budget Table'!D119</f>
        <v>0</v>
      </c>
      <c r="E119" s="44">
        <f>'[2]1) Budget Table'!E119</f>
        <v>0</v>
      </c>
      <c r="F119" s="44">
        <f>'[2]1) Budget Table'!F119</f>
        <v>0</v>
      </c>
      <c r="G119" s="45">
        <f t="shared" ref="G119:G127" si="10">SUM(D119:F119)</f>
        <v>0</v>
      </c>
    </row>
    <row r="120" spans="3:7" hidden="1" x14ac:dyDescent="0.3">
      <c r="C120" s="46" t="s">
        <v>236</v>
      </c>
      <c r="D120" s="47" t="s">
        <v>237</v>
      </c>
      <c r="E120" s="47" t="s">
        <v>237</v>
      </c>
      <c r="F120" s="47" t="s">
        <v>237</v>
      </c>
      <c r="G120" s="49">
        <f t="shared" si="10"/>
        <v>0</v>
      </c>
    </row>
    <row r="121" spans="3:7" hidden="1" x14ac:dyDescent="0.3">
      <c r="C121" s="50" t="s">
        <v>238</v>
      </c>
      <c r="D121" s="51" t="s">
        <v>237</v>
      </c>
      <c r="E121" s="51" t="s">
        <v>237</v>
      </c>
      <c r="F121" s="51" t="s">
        <v>237</v>
      </c>
      <c r="G121" s="52">
        <f t="shared" si="10"/>
        <v>0</v>
      </c>
    </row>
    <row r="122" spans="3:7" ht="31.2" hidden="1" x14ac:dyDescent="0.3">
      <c r="C122" s="50" t="s">
        <v>239</v>
      </c>
      <c r="D122" s="51" t="s">
        <v>237</v>
      </c>
      <c r="E122" s="51" t="s">
        <v>237</v>
      </c>
      <c r="F122" s="51" t="s">
        <v>237</v>
      </c>
      <c r="G122" s="52">
        <f t="shared" si="10"/>
        <v>0</v>
      </c>
    </row>
    <row r="123" spans="3:7" hidden="1" x14ac:dyDescent="0.3">
      <c r="C123" s="53" t="s">
        <v>240</v>
      </c>
      <c r="D123" s="51" t="s">
        <v>237</v>
      </c>
      <c r="E123" s="51" t="s">
        <v>237</v>
      </c>
      <c r="F123" s="51" t="s">
        <v>237</v>
      </c>
      <c r="G123" s="52">
        <f t="shared" si="10"/>
        <v>0</v>
      </c>
    </row>
    <row r="124" spans="3:7" hidden="1" x14ac:dyDescent="0.3">
      <c r="C124" s="50" t="s">
        <v>241</v>
      </c>
      <c r="D124" s="51" t="s">
        <v>237</v>
      </c>
      <c r="E124" s="51" t="s">
        <v>237</v>
      </c>
      <c r="F124" s="51" t="s">
        <v>237</v>
      </c>
      <c r="G124" s="52">
        <f t="shared" si="10"/>
        <v>0</v>
      </c>
    </row>
    <row r="125" spans="3:7" hidden="1" x14ac:dyDescent="0.3">
      <c r="C125" s="50" t="s">
        <v>242</v>
      </c>
      <c r="D125" s="51" t="s">
        <v>237</v>
      </c>
      <c r="E125" s="51" t="s">
        <v>237</v>
      </c>
      <c r="F125" s="51" t="s">
        <v>237</v>
      </c>
      <c r="G125" s="52">
        <f t="shared" si="10"/>
        <v>0</v>
      </c>
    </row>
    <row r="126" spans="3:7" hidden="1" x14ac:dyDescent="0.3">
      <c r="C126" s="50" t="s">
        <v>243</v>
      </c>
      <c r="D126" s="51" t="s">
        <v>237</v>
      </c>
      <c r="E126" s="51" t="s">
        <v>237</v>
      </c>
      <c r="F126" s="51" t="s">
        <v>237</v>
      </c>
      <c r="G126" s="52">
        <f t="shared" si="10"/>
        <v>0</v>
      </c>
    </row>
    <row r="127" spans="3:7" hidden="1" x14ac:dyDescent="0.3">
      <c r="C127" s="54" t="s">
        <v>244</v>
      </c>
      <c r="D127" s="55">
        <f>SUM(D120:D126)</f>
        <v>0</v>
      </c>
      <c r="E127" s="55">
        <f>SUM(E120:E126)</f>
        <v>0</v>
      </c>
      <c r="F127" s="55">
        <f>SUM(F120:F126)</f>
        <v>0</v>
      </c>
      <c r="G127" s="52">
        <f t="shared" si="10"/>
        <v>0</v>
      </c>
    </row>
    <row r="128" spans="3:7" s="56" customFormat="1" hidden="1" x14ac:dyDescent="0.3">
      <c r="C128" s="57"/>
      <c r="D128" s="58"/>
      <c r="E128" s="58"/>
      <c r="F128" s="58"/>
      <c r="G128" s="60"/>
    </row>
    <row r="129" spans="2:7" hidden="1" x14ac:dyDescent="0.3">
      <c r="C129" s="294" t="s">
        <v>162</v>
      </c>
      <c r="D129" s="295"/>
      <c r="E129" s="295"/>
      <c r="F129" s="295"/>
      <c r="G129" s="296"/>
    </row>
    <row r="130" spans="2:7" ht="24" hidden="1" customHeight="1" thickBot="1" x14ac:dyDescent="0.35">
      <c r="C130" s="43" t="s">
        <v>235</v>
      </c>
      <c r="D130" s="44">
        <f>'[2]1) Budget Table'!D129</f>
        <v>0</v>
      </c>
      <c r="E130" s="44">
        <f>'[2]1) Budget Table'!E129</f>
        <v>0</v>
      </c>
      <c r="F130" s="44">
        <f>'[2]1) Budget Table'!F129</f>
        <v>0</v>
      </c>
      <c r="G130" s="45">
        <f t="shared" ref="G130:G138" si="11">SUM(D130:F130)</f>
        <v>0</v>
      </c>
    </row>
    <row r="131" spans="2:7" ht="15.75" hidden="1" customHeight="1" x14ac:dyDescent="0.3">
      <c r="C131" s="46" t="s">
        <v>236</v>
      </c>
      <c r="D131" s="47" t="s">
        <v>237</v>
      </c>
      <c r="E131" s="47" t="s">
        <v>237</v>
      </c>
      <c r="F131" s="47" t="s">
        <v>237</v>
      </c>
      <c r="G131" s="49">
        <f t="shared" si="11"/>
        <v>0</v>
      </c>
    </row>
    <row r="132" spans="2:7" hidden="1" x14ac:dyDescent="0.3">
      <c r="C132" s="50" t="s">
        <v>238</v>
      </c>
      <c r="D132" s="51" t="s">
        <v>237</v>
      </c>
      <c r="E132" s="51" t="s">
        <v>237</v>
      </c>
      <c r="F132" s="51" t="s">
        <v>237</v>
      </c>
      <c r="G132" s="52">
        <f t="shared" si="11"/>
        <v>0</v>
      </c>
    </row>
    <row r="133" spans="2:7" ht="15.75" hidden="1" customHeight="1" x14ac:dyDescent="0.3">
      <c r="C133" s="50" t="s">
        <v>239</v>
      </c>
      <c r="D133" s="51" t="s">
        <v>237</v>
      </c>
      <c r="E133" s="51" t="s">
        <v>237</v>
      </c>
      <c r="F133" s="51" t="s">
        <v>237</v>
      </c>
      <c r="G133" s="52">
        <f t="shared" si="11"/>
        <v>0</v>
      </c>
    </row>
    <row r="134" spans="2:7" hidden="1" x14ac:dyDescent="0.3">
      <c r="C134" s="53" t="s">
        <v>240</v>
      </c>
      <c r="D134" s="51" t="s">
        <v>237</v>
      </c>
      <c r="E134" s="51" t="s">
        <v>237</v>
      </c>
      <c r="F134" s="51" t="s">
        <v>237</v>
      </c>
      <c r="G134" s="52">
        <f t="shared" si="11"/>
        <v>0</v>
      </c>
    </row>
    <row r="135" spans="2:7" hidden="1" x14ac:dyDescent="0.3">
      <c r="C135" s="50" t="s">
        <v>241</v>
      </c>
      <c r="D135" s="51" t="s">
        <v>237</v>
      </c>
      <c r="E135" s="51" t="s">
        <v>237</v>
      </c>
      <c r="F135" s="51" t="s">
        <v>237</v>
      </c>
      <c r="G135" s="52">
        <f t="shared" si="11"/>
        <v>0</v>
      </c>
    </row>
    <row r="136" spans="2:7" ht="15.75" hidden="1" customHeight="1" x14ac:dyDescent="0.3">
      <c r="C136" s="50" t="s">
        <v>242</v>
      </c>
      <c r="D136" s="51" t="s">
        <v>237</v>
      </c>
      <c r="E136" s="51" t="s">
        <v>237</v>
      </c>
      <c r="F136" s="51" t="s">
        <v>237</v>
      </c>
      <c r="G136" s="52">
        <f t="shared" si="11"/>
        <v>0</v>
      </c>
    </row>
    <row r="137" spans="2:7" hidden="1" x14ac:dyDescent="0.3">
      <c r="C137" s="50" t="s">
        <v>243</v>
      </c>
      <c r="D137" s="51" t="s">
        <v>237</v>
      </c>
      <c r="E137" s="51" t="s">
        <v>237</v>
      </c>
      <c r="F137" s="51" t="s">
        <v>237</v>
      </c>
      <c r="G137" s="52">
        <f t="shared" si="11"/>
        <v>0</v>
      </c>
    </row>
    <row r="138" spans="2:7" hidden="1" x14ac:dyDescent="0.3">
      <c r="C138" s="54" t="s">
        <v>244</v>
      </c>
      <c r="D138" s="55">
        <f>SUM(D131:D137)</f>
        <v>0</v>
      </c>
      <c r="E138" s="55">
        <f>SUM(E131:E137)</f>
        <v>0</v>
      </c>
      <c r="F138" s="55">
        <f>SUM(F131:F137)</f>
        <v>0</v>
      </c>
      <c r="G138" s="52">
        <f t="shared" si="11"/>
        <v>0</v>
      </c>
    </row>
    <row r="139" spans="2:7" hidden="1" x14ac:dyDescent="0.3"/>
    <row r="140" spans="2:7" hidden="1" x14ac:dyDescent="0.3">
      <c r="B140" s="294" t="s">
        <v>252</v>
      </c>
      <c r="C140" s="295"/>
      <c r="D140" s="295"/>
      <c r="E140" s="295"/>
      <c r="F140" s="295"/>
      <c r="G140" s="296"/>
    </row>
    <row r="141" spans="2:7" hidden="1" x14ac:dyDescent="0.3">
      <c r="C141" s="294" t="s">
        <v>172</v>
      </c>
      <c r="D141" s="295"/>
      <c r="E141" s="295"/>
      <c r="F141" s="295"/>
      <c r="G141" s="296"/>
    </row>
    <row r="142" spans="2:7" ht="24" hidden="1" customHeight="1" thickBot="1" x14ac:dyDescent="0.35">
      <c r="C142" s="43" t="s">
        <v>235</v>
      </c>
      <c r="D142" s="44">
        <f>'[2]1) Budget Table'!D141</f>
        <v>0</v>
      </c>
      <c r="E142" s="44">
        <f>'[2]1) Budget Table'!E141</f>
        <v>0</v>
      </c>
      <c r="F142" s="44">
        <f>'[2]1) Budget Table'!F141</f>
        <v>0</v>
      </c>
      <c r="G142" s="45">
        <f>SUM(D142:F142)</f>
        <v>0</v>
      </c>
    </row>
    <row r="143" spans="2:7" ht="24.75" hidden="1" customHeight="1" x14ac:dyDescent="0.3">
      <c r="C143" s="46" t="s">
        <v>236</v>
      </c>
      <c r="D143" s="47" t="s">
        <v>237</v>
      </c>
      <c r="E143" s="47" t="s">
        <v>237</v>
      </c>
      <c r="F143" s="47" t="s">
        <v>237</v>
      </c>
      <c r="G143" s="49">
        <f t="shared" ref="G143:G150" si="12">SUM(D143:F143)</f>
        <v>0</v>
      </c>
    </row>
    <row r="144" spans="2:7" ht="15.75" hidden="1" customHeight="1" x14ac:dyDescent="0.3">
      <c r="C144" s="50" t="s">
        <v>238</v>
      </c>
      <c r="D144" s="51" t="s">
        <v>237</v>
      </c>
      <c r="E144" s="51" t="s">
        <v>237</v>
      </c>
      <c r="F144" s="51" t="s">
        <v>237</v>
      </c>
      <c r="G144" s="52">
        <f t="shared" si="12"/>
        <v>0</v>
      </c>
    </row>
    <row r="145" spans="3:7" ht="15.75" hidden="1" customHeight="1" x14ac:dyDescent="0.3">
      <c r="C145" s="50" t="s">
        <v>239</v>
      </c>
      <c r="D145" s="51" t="s">
        <v>237</v>
      </c>
      <c r="E145" s="51" t="s">
        <v>237</v>
      </c>
      <c r="F145" s="51" t="s">
        <v>237</v>
      </c>
      <c r="G145" s="52">
        <f t="shared" si="12"/>
        <v>0</v>
      </c>
    </row>
    <row r="146" spans="3:7" ht="15.75" hidden="1" customHeight="1" x14ac:dyDescent="0.3">
      <c r="C146" s="53" t="s">
        <v>240</v>
      </c>
      <c r="D146" s="51" t="s">
        <v>237</v>
      </c>
      <c r="E146" s="51" t="s">
        <v>237</v>
      </c>
      <c r="F146" s="51" t="s">
        <v>237</v>
      </c>
      <c r="G146" s="52">
        <f t="shared" si="12"/>
        <v>0</v>
      </c>
    </row>
    <row r="147" spans="3:7" ht="15.75" hidden="1" customHeight="1" x14ac:dyDescent="0.3">
      <c r="C147" s="50" t="s">
        <v>241</v>
      </c>
      <c r="D147" s="51" t="s">
        <v>237</v>
      </c>
      <c r="E147" s="51" t="s">
        <v>237</v>
      </c>
      <c r="F147" s="51" t="s">
        <v>237</v>
      </c>
      <c r="G147" s="52">
        <f t="shared" si="12"/>
        <v>0</v>
      </c>
    </row>
    <row r="148" spans="3:7" ht="15.75" hidden="1" customHeight="1" x14ac:dyDescent="0.3">
      <c r="C148" s="50" t="s">
        <v>242</v>
      </c>
      <c r="D148" s="51" t="s">
        <v>237</v>
      </c>
      <c r="E148" s="51" t="s">
        <v>237</v>
      </c>
      <c r="F148" s="51" t="s">
        <v>237</v>
      </c>
      <c r="G148" s="52">
        <f t="shared" si="12"/>
        <v>0</v>
      </c>
    </row>
    <row r="149" spans="3:7" ht="15.75" hidden="1" customHeight="1" x14ac:dyDescent="0.3">
      <c r="C149" s="50" t="s">
        <v>243</v>
      </c>
      <c r="D149" s="51" t="s">
        <v>237</v>
      </c>
      <c r="E149" s="51" t="s">
        <v>237</v>
      </c>
      <c r="F149" s="51" t="s">
        <v>237</v>
      </c>
      <c r="G149" s="52">
        <f t="shared" si="12"/>
        <v>0</v>
      </c>
    </row>
    <row r="150" spans="3:7" ht="15.75" hidden="1" customHeight="1" x14ac:dyDescent="0.3">
      <c r="C150" s="54" t="s">
        <v>244</v>
      </c>
      <c r="D150" s="55">
        <f>SUM(D143:D149)</f>
        <v>0</v>
      </c>
      <c r="E150" s="55">
        <f>SUM(E143:E149)</f>
        <v>0</v>
      </c>
      <c r="F150" s="55">
        <f>SUM(F143:F149)</f>
        <v>0</v>
      </c>
      <c r="G150" s="52">
        <f t="shared" si="12"/>
        <v>0</v>
      </c>
    </row>
    <row r="151" spans="3:7" s="56" customFormat="1" ht="15.75" hidden="1" customHeight="1" x14ac:dyDescent="0.3">
      <c r="C151" s="57"/>
      <c r="D151" s="58"/>
      <c r="E151" s="58"/>
      <c r="F151" s="58"/>
      <c r="G151" s="60"/>
    </row>
    <row r="152" spans="3:7" ht="15.75" hidden="1" customHeight="1" x14ac:dyDescent="0.3">
      <c r="C152" s="294" t="s">
        <v>181</v>
      </c>
      <c r="D152" s="295"/>
      <c r="E152" s="295"/>
      <c r="F152" s="295"/>
      <c r="G152" s="296"/>
    </row>
    <row r="153" spans="3:7" ht="21" hidden="1" customHeight="1" thickBot="1" x14ac:dyDescent="0.35">
      <c r="C153" s="43" t="s">
        <v>235</v>
      </c>
      <c r="D153" s="44">
        <f>'[2]1) Budget Table'!D151</f>
        <v>0</v>
      </c>
      <c r="E153" s="44">
        <f>'[2]1) Budget Table'!E151</f>
        <v>0</v>
      </c>
      <c r="F153" s="44">
        <f>'[2]1) Budget Table'!F151</f>
        <v>0</v>
      </c>
      <c r="G153" s="45">
        <f t="shared" ref="G153:G161" si="13">SUM(D153:F153)</f>
        <v>0</v>
      </c>
    </row>
    <row r="154" spans="3:7" ht="15.75" hidden="1" customHeight="1" x14ac:dyDescent="0.3">
      <c r="C154" s="46" t="s">
        <v>236</v>
      </c>
      <c r="D154" s="47" t="s">
        <v>237</v>
      </c>
      <c r="E154" s="47" t="s">
        <v>237</v>
      </c>
      <c r="F154" s="47" t="s">
        <v>237</v>
      </c>
      <c r="G154" s="49">
        <f t="shared" si="13"/>
        <v>0</v>
      </c>
    </row>
    <row r="155" spans="3:7" ht="15.75" hidden="1" customHeight="1" x14ac:dyDescent="0.3">
      <c r="C155" s="50" t="s">
        <v>238</v>
      </c>
      <c r="D155" s="51" t="s">
        <v>237</v>
      </c>
      <c r="E155" s="51" t="s">
        <v>237</v>
      </c>
      <c r="F155" s="51" t="s">
        <v>237</v>
      </c>
      <c r="G155" s="52">
        <f t="shared" si="13"/>
        <v>0</v>
      </c>
    </row>
    <row r="156" spans="3:7" ht="15.75" hidden="1" customHeight="1" x14ac:dyDescent="0.3">
      <c r="C156" s="50" t="s">
        <v>239</v>
      </c>
      <c r="D156" s="51" t="s">
        <v>237</v>
      </c>
      <c r="E156" s="51" t="s">
        <v>237</v>
      </c>
      <c r="F156" s="51" t="s">
        <v>237</v>
      </c>
      <c r="G156" s="52">
        <f t="shared" si="13"/>
        <v>0</v>
      </c>
    </row>
    <row r="157" spans="3:7" ht="15.75" hidden="1" customHeight="1" x14ac:dyDescent="0.3">
      <c r="C157" s="53" t="s">
        <v>240</v>
      </c>
      <c r="D157" s="51" t="s">
        <v>237</v>
      </c>
      <c r="E157" s="51" t="s">
        <v>237</v>
      </c>
      <c r="F157" s="51" t="s">
        <v>237</v>
      </c>
      <c r="G157" s="52">
        <f t="shared" si="13"/>
        <v>0</v>
      </c>
    </row>
    <row r="158" spans="3:7" ht="15.75" hidden="1" customHeight="1" x14ac:dyDescent="0.3">
      <c r="C158" s="50" t="s">
        <v>241</v>
      </c>
      <c r="D158" s="51" t="s">
        <v>237</v>
      </c>
      <c r="E158" s="51" t="s">
        <v>237</v>
      </c>
      <c r="F158" s="51" t="s">
        <v>237</v>
      </c>
      <c r="G158" s="52">
        <f t="shared" si="13"/>
        <v>0</v>
      </c>
    </row>
    <row r="159" spans="3:7" ht="15.75" hidden="1" customHeight="1" x14ac:dyDescent="0.3">
      <c r="C159" s="50" t="s">
        <v>242</v>
      </c>
      <c r="D159" s="51" t="s">
        <v>237</v>
      </c>
      <c r="E159" s="51" t="s">
        <v>237</v>
      </c>
      <c r="F159" s="51" t="s">
        <v>237</v>
      </c>
      <c r="G159" s="52">
        <f t="shared" si="13"/>
        <v>0</v>
      </c>
    </row>
    <row r="160" spans="3:7" ht="15.75" hidden="1" customHeight="1" x14ac:dyDescent="0.3">
      <c r="C160" s="50" t="s">
        <v>243</v>
      </c>
      <c r="D160" s="51" t="s">
        <v>237</v>
      </c>
      <c r="E160" s="51" t="s">
        <v>237</v>
      </c>
      <c r="F160" s="51" t="s">
        <v>237</v>
      </c>
      <c r="G160" s="52">
        <f t="shared" si="13"/>
        <v>0</v>
      </c>
    </row>
    <row r="161" spans="3:7" ht="15.75" hidden="1" customHeight="1" x14ac:dyDescent="0.3">
      <c r="C161" s="54" t="s">
        <v>244</v>
      </c>
      <c r="D161" s="55">
        <f>SUM(D154:D160)</f>
        <v>0</v>
      </c>
      <c r="E161" s="55">
        <f>SUM(E154:E160)</f>
        <v>0</v>
      </c>
      <c r="F161" s="55">
        <f>SUM(F154:F160)</f>
        <v>0</v>
      </c>
      <c r="G161" s="52">
        <f t="shared" si="13"/>
        <v>0</v>
      </c>
    </row>
    <row r="162" spans="3:7" s="56" customFormat="1" ht="15.75" hidden="1" customHeight="1" x14ac:dyDescent="0.3">
      <c r="C162" s="57"/>
      <c r="D162" s="58"/>
      <c r="E162" s="58"/>
      <c r="F162" s="58"/>
      <c r="G162" s="60"/>
    </row>
    <row r="163" spans="3:7" ht="15.75" hidden="1" customHeight="1" x14ac:dyDescent="0.3">
      <c r="C163" s="294" t="s">
        <v>190</v>
      </c>
      <c r="D163" s="295"/>
      <c r="E163" s="295"/>
      <c r="F163" s="295"/>
      <c r="G163" s="296"/>
    </row>
    <row r="164" spans="3:7" ht="19.5" hidden="1" customHeight="1" thickBot="1" x14ac:dyDescent="0.35">
      <c r="C164" s="43" t="s">
        <v>235</v>
      </c>
      <c r="D164" s="44">
        <f>'[2]1) Budget Table'!D161</f>
        <v>0</v>
      </c>
      <c r="E164" s="44">
        <f>'[2]1) Budget Table'!E161</f>
        <v>0</v>
      </c>
      <c r="F164" s="44">
        <f>'[2]1) Budget Table'!F161</f>
        <v>0</v>
      </c>
      <c r="G164" s="45">
        <f t="shared" ref="G164:G172" si="14">SUM(D164:F164)</f>
        <v>0</v>
      </c>
    </row>
    <row r="165" spans="3:7" ht="15.75" hidden="1" customHeight="1" x14ac:dyDescent="0.3">
      <c r="C165" s="46" t="s">
        <v>236</v>
      </c>
      <c r="D165" s="47" t="s">
        <v>237</v>
      </c>
      <c r="E165" s="47" t="s">
        <v>237</v>
      </c>
      <c r="F165" s="47" t="s">
        <v>237</v>
      </c>
      <c r="G165" s="49">
        <f t="shared" si="14"/>
        <v>0</v>
      </c>
    </row>
    <row r="166" spans="3:7" ht="15.75" hidden="1" customHeight="1" x14ac:dyDescent="0.3">
      <c r="C166" s="50" t="s">
        <v>238</v>
      </c>
      <c r="D166" s="51" t="s">
        <v>237</v>
      </c>
      <c r="E166" s="51" t="s">
        <v>237</v>
      </c>
      <c r="F166" s="51" t="s">
        <v>237</v>
      </c>
      <c r="G166" s="52">
        <f t="shared" si="14"/>
        <v>0</v>
      </c>
    </row>
    <row r="167" spans="3:7" ht="15.75" hidden="1" customHeight="1" x14ac:dyDescent="0.3">
      <c r="C167" s="50" t="s">
        <v>239</v>
      </c>
      <c r="D167" s="51" t="s">
        <v>237</v>
      </c>
      <c r="E167" s="51" t="s">
        <v>237</v>
      </c>
      <c r="F167" s="51" t="s">
        <v>237</v>
      </c>
      <c r="G167" s="52">
        <f t="shared" si="14"/>
        <v>0</v>
      </c>
    </row>
    <row r="168" spans="3:7" ht="15.75" hidden="1" customHeight="1" x14ac:dyDescent="0.3">
      <c r="C168" s="53" t="s">
        <v>240</v>
      </c>
      <c r="D168" s="51" t="s">
        <v>237</v>
      </c>
      <c r="E168" s="51" t="s">
        <v>237</v>
      </c>
      <c r="F168" s="51" t="s">
        <v>237</v>
      </c>
      <c r="G168" s="52">
        <f t="shared" si="14"/>
        <v>0</v>
      </c>
    </row>
    <row r="169" spans="3:7" ht="15.75" hidden="1" customHeight="1" x14ac:dyDescent="0.3">
      <c r="C169" s="50" t="s">
        <v>241</v>
      </c>
      <c r="D169" s="51" t="s">
        <v>237</v>
      </c>
      <c r="E169" s="51" t="s">
        <v>237</v>
      </c>
      <c r="F169" s="51" t="s">
        <v>237</v>
      </c>
      <c r="G169" s="52">
        <f t="shared" si="14"/>
        <v>0</v>
      </c>
    </row>
    <row r="170" spans="3:7" ht="15.75" hidden="1" customHeight="1" x14ac:dyDescent="0.3">
      <c r="C170" s="50" t="s">
        <v>242</v>
      </c>
      <c r="D170" s="51" t="s">
        <v>237</v>
      </c>
      <c r="E170" s="51" t="s">
        <v>237</v>
      </c>
      <c r="F170" s="51" t="s">
        <v>237</v>
      </c>
      <c r="G170" s="52">
        <f t="shared" si="14"/>
        <v>0</v>
      </c>
    </row>
    <row r="171" spans="3:7" ht="15.75" hidden="1" customHeight="1" x14ac:dyDescent="0.3">
      <c r="C171" s="50" t="s">
        <v>243</v>
      </c>
      <c r="D171" s="51" t="s">
        <v>237</v>
      </c>
      <c r="E171" s="51" t="s">
        <v>237</v>
      </c>
      <c r="F171" s="51" t="s">
        <v>237</v>
      </c>
      <c r="G171" s="52">
        <f t="shared" si="14"/>
        <v>0</v>
      </c>
    </row>
    <row r="172" spans="3:7" ht="15.75" hidden="1" customHeight="1" x14ac:dyDescent="0.3">
      <c r="C172" s="54" t="s">
        <v>244</v>
      </c>
      <c r="D172" s="55">
        <f>SUM(D165:D171)</f>
        <v>0</v>
      </c>
      <c r="E172" s="55">
        <f>SUM(E165:E171)</f>
        <v>0</v>
      </c>
      <c r="F172" s="55">
        <f>SUM(F165:F171)</f>
        <v>0</v>
      </c>
      <c r="G172" s="52">
        <f t="shared" si="14"/>
        <v>0</v>
      </c>
    </row>
    <row r="173" spans="3:7" s="56" customFormat="1" ht="15.75" hidden="1" customHeight="1" x14ac:dyDescent="0.3">
      <c r="C173" s="57"/>
      <c r="D173" s="58"/>
      <c r="E173" s="58"/>
      <c r="F173" s="58"/>
      <c r="G173" s="60"/>
    </row>
    <row r="174" spans="3:7" ht="15.75" hidden="1" customHeight="1" x14ac:dyDescent="0.3">
      <c r="C174" s="294" t="s">
        <v>199</v>
      </c>
      <c r="D174" s="295"/>
      <c r="E174" s="295"/>
      <c r="F174" s="295"/>
      <c r="G174" s="296"/>
    </row>
    <row r="175" spans="3:7" ht="22.5" hidden="1" customHeight="1" thickBot="1" x14ac:dyDescent="0.35">
      <c r="C175" s="43" t="s">
        <v>235</v>
      </c>
      <c r="D175" s="44">
        <f>'[2]1) Budget Table'!D171</f>
        <v>0</v>
      </c>
      <c r="E175" s="44">
        <f>'[2]1) Budget Table'!E171</f>
        <v>0</v>
      </c>
      <c r="F175" s="44">
        <f>'[2]1) Budget Table'!F171</f>
        <v>0</v>
      </c>
      <c r="G175" s="45">
        <f t="shared" ref="G175:G183" si="15">SUM(D175:F175)</f>
        <v>0</v>
      </c>
    </row>
    <row r="176" spans="3:7" ht="15.75" hidden="1" customHeight="1" x14ac:dyDescent="0.3">
      <c r="C176" s="46" t="s">
        <v>236</v>
      </c>
      <c r="D176" s="47" t="s">
        <v>237</v>
      </c>
      <c r="E176" s="47" t="s">
        <v>237</v>
      </c>
      <c r="F176" s="47" t="s">
        <v>237</v>
      </c>
      <c r="G176" s="49">
        <f t="shared" si="15"/>
        <v>0</v>
      </c>
    </row>
    <row r="177" spans="3:7" ht="15.75" hidden="1" customHeight="1" x14ac:dyDescent="0.3">
      <c r="C177" s="50" t="s">
        <v>238</v>
      </c>
      <c r="D177" s="51" t="s">
        <v>237</v>
      </c>
      <c r="E177" s="51" t="s">
        <v>237</v>
      </c>
      <c r="F177" s="51" t="s">
        <v>237</v>
      </c>
      <c r="G177" s="52">
        <f t="shared" si="15"/>
        <v>0</v>
      </c>
    </row>
    <row r="178" spans="3:7" ht="15.75" hidden="1" customHeight="1" x14ac:dyDescent="0.3">
      <c r="C178" s="50" t="s">
        <v>239</v>
      </c>
      <c r="D178" s="51" t="s">
        <v>237</v>
      </c>
      <c r="E178" s="51" t="s">
        <v>237</v>
      </c>
      <c r="F178" s="51" t="s">
        <v>237</v>
      </c>
      <c r="G178" s="52">
        <f t="shared" si="15"/>
        <v>0</v>
      </c>
    </row>
    <row r="179" spans="3:7" ht="15.75" hidden="1" customHeight="1" x14ac:dyDescent="0.3">
      <c r="C179" s="53" t="s">
        <v>240</v>
      </c>
      <c r="D179" s="51" t="s">
        <v>237</v>
      </c>
      <c r="E179" s="51" t="s">
        <v>237</v>
      </c>
      <c r="F179" s="51" t="s">
        <v>237</v>
      </c>
      <c r="G179" s="52">
        <f t="shared" si="15"/>
        <v>0</v>
      </c>
    </row>
    <row r="180" spans="3:7" ht="15.75" hidden="1" customHeight="1" x14ac:dyDescent="0.3">
      <c r="C180" s="50" t="s">
        <v>241</v>
      </c>
      <c r="D180" s="51" t="s">
        <v>237</v>
      </c>
      <c r="E180" s="51" t="s">
        <v>237</v>
      </c>
      <c r="F180" s="51" t="s">
        <v>237</v>
      </c>
      <c r="G180" s="52">
        <f t="shared" si="15"/>
        <v>0</v>
      </c>
    </row>
    <row r="181" spans="3:7" ht="15.75" hidden="1" customHeight="1" x14ac:dyDescent="0.3">
      <c r="C181" s="50" t="s">
        <v>242</v>
      </c>
      <c r="D181" s="51" t="s">
        <v>237</v>
      </c>
      <c r="E181" s="51" t="s">
        <v>237</v>
      </c>
      <c r="F181" s="51" t="s">
        <v>237</v>
      </c>
      <c r="G181" s="52">
        <f t="shared" si="15"/>
        <v>0</v>
      </c>
    </row>
    <row r="182" spans="3:7" ht="15.75" hidden="1" customHeight="1" x14ac:dyDescent="0.3">
      <c r="C182" s="50" t="s">
        <v>243</v>
      </c>
      <c r="D182" s="51" t="s">
        <v>237</v>
      </c>
      <c r="E182" s="51" t="s">
        <v>237</v>
      </c>
      <c r="F182" s="51" t="s">
        <v>237</v>
      </c>
      <c r="G182" s="52">
        <f t="shared" si="15"/>
        <v>0</v>
      </c>
    </row>
    <row r="183" spans="3:7" ht="15.75" hidden="1" customHeight="1" x14ac:dyDescent="0.3">
      <c r="C183" s="54" t="s">
        <v>244</v>
      </c>
      <c r="D183" s="55">
        <f>SUM(D176:D182)</f>
        <v>0</v>
      </c>
      <c r="E183" s="55">
        <f>SUM(E176:E182)</f>
        <v>0</v>
      </c>
      <c r="F183" s="55">
        <f>SUM(F176:F182)</f>
        <v>0</v>
      </c>
      <c r="G183" s="52">
        <f t="shared" si="15"/>
        <v>0</v>
      </c>
    </row>
    <row r="184" spans="3:7" ht="15.75" customHeight="1" x14ac:dyDescent="0.3"/>
    <row r="185" spans="3:7" ht="15.75" customHeight="1" x14ac:dyDescent="0.3">
      <c r="C185" s="294" t="s">
        <v>253</v>
      </c>
      <c r="D185" s="295"/>
      <c r="E185" s="295"/>
      <c r="F185" s="295"/>
      <c r="G185" s="296"/>
    </row>
    <row r="186" spans="3:7" ht="19.5" customHeight="1" thickBot="1" x14ac:dyDescent="0.35">
      <c r="C186" s="43" t="s">
        <v>254</v>
      </c>
      <c r="D186" s="193">
        <v>416265.04</v>
      </c>
      <c r="E186" s="44">
        <v>270000</v>
      </c>
      <c r="F186" s="44">
        <v>46000</v>
      </c>
      <c r="G186" s="45">
        <f>SUM(D186:F186)</f>
        <v>732265.04</v>
      </c>
    </row>
    <row r="187" spans="3:7" ht="15.75" customHeight="1" x14ac:dyDescent="0.3">
      <c r="C187" s="46" t="s">
        <v>236</v>
      </c>
      <c r="D187" s="47">
        <v>190112.83799999999</v>
      </c>
      <c r="E187" s="48">
        <v>62688.38</v>
      </c>
      <c r="F187" s="47" t="s">
        <v>237</v>
      </c>
      <c r="G187" s="49">
        <f t="shared" ref="G187:G194" si="16">SUM(D187:F187)</f>
        <v>252801.21799999999</v>
      </c>
    </row>
    <row r="188" spans="3:7" ht="15.75" customHeight="1" x14ac:dyDescent="0.3">
      <c r="C188" s="50" t="s">
        <v>238</v>
      </c>
      <c r="D188" s="51"/>
      <c r="E188" s="194" t="s">
        <v>237</v>
      </c>
      <c r="F188" s="51" t="s">
        <v>237</v>
      </c>
      <c r="G188" s="52">
        <f t="shared" si="16"/>
        <v>0</v>
      </c>
    </row>
    <row r="189" spans="3:7" ht="15.75" customHeight="1" x14ac:dyDescent="0.3">
      <c r="C189" s="50" t="s">
        <v>239</v>
      </c>
      <c r="D189" s="51">
        <v>12856.279999999999</v>
      </c>
      <c r="E189" s="51" t="s">
        <v>237</v>
      </c>
      <c r="F189" s="51" t="s">
        <v>237</v>
      </c>
      <c r="G189" s="52">
        <f t="shared" si="16"/>
        <v>12856.279999999999</v>
      </c>
    </row>
    <row r="190" spans="3:7" ht="15.75" customHeight="1" x14ac:dyDescent="0.3">
      <c r="C190" s="53" t="s">
        <v>240</v>
      </c>
      <c r="D190" s="51">
        <v>0</v>
      </c>
      <c r="E190" s="51" t="s">
        <v>237</v>
      </c>
      <c r="F190" s="51" t="s">
        <v>237</v>
      </c>
      <c r="G190" s="52">
        <f t="shared" si="16"/>
        <v>0</v>
      </c>
    </row>
    <row r="191" spans="3:7" ht="15.75" customHeight="1" x14ac:dyDescent="0.3">
      <c r="C191" s="242" t="s">
        <v>241</v>
      </c>
      <c r="D191" s="206">
        <v>23214.719999999994</v>
      </c>
      <c r="E191" s="206">
        <v>4999.42</v>
      </c>
      <c r="F191" s="206" t="s">
        <v>237</v>
      </c>
      <c r="G191" s="241">
        <f t="shared" si="16"/>
        <v>28214.139999999992</v>
      </c>
    </row>
    <row r="192" spans="3:7" ht="15.75" customHeight="1" x14ac:dyDescent="0.3">
      <c r="C192" s="50" t="s">
        <v>242</v>
      </c>
      <c r="D192" s="206" t="s">
        <v>237</v>
      </c>
      <c r="E192" s="206" t="s">
        <v>237</v>
      </c>
      <c r="F192" s="206" t="s">
        <v>237</v>
      </c>
      <c r="G192" s="241">
        <f t="shared" si="16"/>
        <v>0</v>
      </c>
    </row>
    <row r="193" spans="3:13" ht="15.75" customHeight="1" x14ac:dyDescent="0.3">
      <c r="C193" s="50" t="s">
        <v>243</v>
      </c>
      <c r="D193" s="206">
        <v>59991.07</v>
      </c>
      <c r="E193" s="51">
        <v>30212.799999999999</v>
      </c>
      <c r="F193" s="51" t="s">
        <v>237</v>
      </c>
      <c r="G193" s="52">
        <f t="shared" si="16"/>
        <v>90203.87</v>
      </c>
    </row>
    <row r="194" spans="3:13" ht="15.75" customHeight="1" x14ac:dyDescent="0.3">
      <c r="C194" s="54" t="s">
        <v>244</v>
      </c>
      <c r="D194" s="55">
        <f>SUM(D187:D193)</f>
        <v>286174.908</v>
      </c>
      <c r="E194" s="55">
        <f>SUM(E187:E193)</f>
        <v>97900.6</v>
      </c>
      <c r="F194" s="55">
        <f>SUM(F187:F193)</f>
        <v>0</v>
      </c>
      <c r="G194" s="52">
        <f t="shared" si="16"/>
        <v>384075.50800000003</v>
      </c>
      <c r="H194" s="229"/>
    </row>
    <row r="195" spans="3:13" ht="15.75" customHeight="1" thickBot="1" x14ac:dyDescent="0.35"/>
    <row r="196" spans="3:13" ht="19.5" customHeight="1" thickBot="1" x14ac:dyDescent="0.35">
      <c r="C196" s="300" t="s">
        <v>216</v>
      </c>
      <c r="D196" s="301"/>
      <c r="E196" s="301"/>
      <c r="F196" s="301"/>
      <c r="G196" s="302"/>
    </row>
    <row r="197" spans="3:13" ht="19.5" customHeight="1" x14ac:dyDescent="0.3">
      <c r="C197" s="65"/>
      <c r="D197" s="297" t="str">
        <f>'[2]1) Budget Table'!D4</f>
        <v>UNDP</v>
      </c>
      <c r="E197" s="297" t="str">
        <f>'[2]1) Budget Table'!E4</f>
        <v>UNESCO</v>
      </c>
      <c r="F197" s="297" t="str">
        <f>'[2]1) Budget Table'!F4</f>
        <v>UNICEF</v>
      </c>
      <c r="G197" s="299" t="s">
        <v>216</v>
      </c>
    </row>
    <row r="198" spans="3:13" ht="19.5" customHeight="1" x14ac:dyDescent="0.3">
      <c r="C198" s="65"/>
      <c r="D198" s="298"/>
      <c r="E198" s="298"/>
      <c r="F198" s="298"/>
      <c r="G198" s="282"/>
    </row>
    <row r="199" spans="3:13" ht="19.5" customHeight="1" x14ac:dyDescent="0.3">
      <c r="C199" s="66" t="s">
        <v>236</v>
      </c>
      <c r="D199" s="67">
        <f>SUM(D176,D165,D154,D143,D131,D120,D109,D98,D86,D75,D64,D53,D41,D30,D19,D8,D187)</f>
        <v>366491.19949999999</v>
      </c>
      <c r="E199" s="67">
        <f>SUM(E176,E165,E154,E143,E131,E120,E109,E98,E86,E75,E64,E53,E41,E30,E19,E8,E187)</f>
        <v>62688.38</v>
      </c>
      <c r="F199" s="67">
        <f t="shared" ref="F199" si="17">SUM(F176,F165,F154,F143,F131,F120,F109,F98,F86,F75,F64,F53,F41,F30,F19,F8,F187)</f>
        <v>123749.79</v>
      </c>
      <c r="G199" s="68">
        <f>SUM(D199:F199)</f>
        <v>552929.36950000003</v>
      </c>
    </row>
    <row r="200" spans="3:13" ht="34.5" customHeight="1" x14ac:dyDescent="0.3">
      <c r="C200" s="66" t="s">
        <v>238</v>
      </c>
      <c r="D200" s="67">
        <f>SUM(D177,D166,D155,D144,D132,D121,D110,D99,D87,D76,D65,D54,D42,D31,D20,D9,D188)</f>
        <v>1999.77</v>
      </c>
      <c r="E200" s="67">
        <f t="shared" ref="E200:F200" si="18">SUM(E177,E166,E155,E144,E132,E121,E110,E99,E87,E76,E65,E54,E42,E31,E20,E9,E188)</f>
        <v>0</v>
      </c>
      <c r="F200" s="67">
        <f t="shared" si="18"/>
        <v>0</v>
      </c>
      <c r="G200" s="69">
        <f t="shared" ref="G200" si="19">SUM(D200:F200)</f>
        <v>1999.77</v>
      </c>
      <c r="J200" s="223"/>
    </row>
    <row r="201" spans="3:13" ht="48" customHeight="1" x14ac:dyDescent="0.3">
      <c r="C201" s="66" t="s">
        <v>239</v>
      </c>
      <c r="D201" s="67">
        <f t="shared" ref="D201:F205" si="20">SUM(D178,D167,D156,D145,D133,D122,D111,D100,D88,D77,D66,D55,D43,D32,D21,D10,D189)</f>
        <v>12856.279999999999</v>
      </c>
      <c r="E201" s="67">
        <f t="shared" si="20"/>
        <v>0</v>
      </c>
      <c r="F201" s="67">
        <f t="shared" si="20"/>
        <v>0</v>
      </c>
      <c r="G201" s="69">
        <f t="shared" ref="G201:G205" si="21">SUM(D201:F201)</f>
        <v>12856.279999999999</v>
      </c>
    </row>
    <row r="202" spans="3:13" ht="33" customHeight="1" x14ac:dyDescent="0.3">
      <c r="C202" s="70" t="s">
        <v>240</v>
      </c>
      <c r="D202" s="67">
        <f t="shared" si="20"/>
        <v>135841.11999999994</v>
      </c>
      <c r="E202" s="67">
        <f t="shared" si="20"/>
        <v>339180.93</v>
      </c>
      <c r="F202" s="243">
        <f>SUM(F179,F168,F157,F146,F134,F123,F112,F101,F89,F78,F67,F56,F44,F33,F22,F11,F190)</f>
        <v>88807.95</v>
      </c>
      <c r="G202" s="69">
        <f t="shared" si="21"/>
        <v>563829.99999999988</v>
      </c>
    </row>
    <row r="203" spans="3:13" ht="21" customHeight="1" x14ac:dyDescent="0.3">
      <c r="C203" s="66" t="s">
        <v>241</v>
      </c>
      <c r="D203" s="67">
        <f t="shared" si="20"/>
        <v>23214.719999999994</v>
      </c>
      <c r="E203" s="67">
        <f t="shared" si="20"/>
        <v>4999.42</v>
      </c>
      <c r="F203" s="67">
        <f t="shared" si="20"/>
        <v>5417.14</v>
      </c>
      <c r="G203" s="69">
        <f t="shared" si="21"/>
        <v>33631.279999999992</v>
      </c>
      <c r="H203" s="71"/>
      <c r="I203" s="71"/>
      <c r="J203" s="71"/>
      <c r="K203" s="71"/>
      <c r="L203" s="71"/>
      <c r="M203" s="72"/>
    </row>
    <row r="204" spans="3:13" ht="39.75" customHeight="1" x14ac:dyDescent="0.3">
      <c r="C204" s="66" t="s">
        <v>242</v>
      </c>
      <c r="D204" s="67">
        <f t="shared" si="20"/>
        <v>215006.29999999993</v>
      </c>
      <c r="E204" s="67">
        <f t="shared" si="20"/>
        <v>0</v>
      </c>
      <c r="F204" s="67">
        <f>SUM(F181,F170,F159,F148,F136,F125,F114,F103,F91,F80,F69,F58,F46,F35,F24,F13,F192)</f>
        <v>244809.52000000002</v>
      </c>
      <c r="G204" s="69">
        <f t="shared" si="21"/>
        <v>459815.81999999995</v>
      </c>
      <c r="H204" s="71"/>
      <c r="I204" s="71"/>
      <c r="J204" s="71"/>
      <c r="K204" s="71"/>
      <c r="L204" s="71"/>
      <c r="M204" s="72"/>
    </row>
    <row r="205" spans="3:13" ht="23.25" customHeight="1" x14ac:dyDescent="0.3">
      <c r="C205" s="66" t="s">
        <v>243</v>
      </c>
      <c r="D205" s="73">
        <f t="shared" si="20"/>
        <v>59991.07</v>
      </c>
      <c r="E205" s="73">
        <f t="shared" si="20"/>
        <v>30212.799999999999</v>
      </c>
      <c r="F205" s="73">
        <f>SUM(F182,F171,F160,F149,F137,F126,F115,F104,F92,F81,F70,F59,F47,F36,F25,F14,F193)</f>
        <v>13577.7</v>
      </c>
      <c r="G205" s="69">
        <f t="shared" si="21"/>
        <v>103781.56999999999</v>
      </c>
      <c r="H205" s="71"/>
      <c r="I205" s="71"/>
      <c r="J205" s="71"/>
      <c r="K205" s="71"/>
      <c r="L205" s="71"/>
      <c r="M205" s="72"/>
    </row>
    <row r="206" spans="3:13" ht="22.5" customHeight="1" x14ac:dyDescent="0.3">
      <c r="C206" s="74" t="s">
        <v>255</v>
      </c>
      <c r="D206" s="230">
        <f>SUM(D199:D205)</f>
        <v>815400.45949999988</v>
      </c>
      <c r="E206" s="230">
        <f>SUM(E199:E205)</f>
        <v>437081.52999999997</v>
      </c>
      <c r="F206" s="230">
        <f>SUM(F199:F205)</f>
        <v>476362.10000000003</v>
      </c>
      <c r="G206" s="69">
        <f>SUM(D206:F206)</f>
        <v>1728844.0895</v>
      </c>
      <c r="H206" s="71"/>
      <c r="I206" s="71"/>
      <c r="J206" s="71"/>
      <c r="K206" s="71"/>
      <c r="L206" s="71"/>
      <c r="M206" s="72"/>
    </row>
    <row r="207" spans="3:13" ht="26.25" customHeight="1" thickBot="1" x14ac:dyDescent="0.35">
      <c r="C207" s="75" t="s">
        <v>256</v>
      </c>
      <c r="D207" s="76">
        <f>+'[3]Financial report Internal'!F46</f>
        <v>57335.134865000044</v>
      </c>
      <c r="E207" s="76">
        <f>+'[3]2) By Category- UNESCO'!E207</f>
        <v>30595.7071</v>
      </c>
      <c r="F207" s="76">
        <f>'[3]2) By Category- UNICEF'!F207</f>
        <v>33345.347000000009</v>
      </c>
      <c r="G207" s="77">
        <f>+F207+E207+D207</f>
        <v>121276.18896500005</v>
      </c>
      <c r="H207" s="78"/>
      <c r="I207" s="78"/>
      <c r="J207" s="78"/>
      <c r="K207" s="78"/>
      <c r="L207" s="79"/>
      <c r="M207" s="56"/>
    </row>
    <row r="208" spans="3:13" ht="23.25" customHeight="1" thickBot="1" x14ac:dyDescent="0.35">
      <c r="C208" s="80" t="s">
        <v>257</v>
      </c>
      <c r="D208" s="81">
        <f>SUM(D206:D207)</f>
        <v>872735.59436499991</v>
      </c>
      <c r="E208" s="81">
        <f>SUM(E206:E207)</f>
        <v>467677.23709999997</v>
      </c>
      <c r="F208" s="81">
        <f>SUM(F206:F207)</f>
        <v>509707.44700000004</v>
      </c>
      <c r="G208" s="82">
        <f>SUM(G206:G207)</f>
        <v>1850120.278465</v>
      </c>
      <c r="H208" s="78"/>
      <c r="I208" s="78"/>
      <c r="J208" s="78"/>
      <c r="K208" s="78"/>
      <c r="L208" s="79"/>
      <c r="M208" s="56"/>
    </row>
    <row r="209" spans="3:13" ht="15.75" customHeight="1" x14ac:dyDescent="0.3">
      <c r="L209" s="83"/>
    </row>
    <row r="210" spans="3:13" ht="15.75" customHeight="1" x14ac:dyDescent="0.3">
      <c r="H210" s="84"/>
      <c r="I210" s="84"/>
      <c r="L210" s="83"/>
    </row>
    <row r="211" spans="3:13" ht="15.75" customHeight="1" x14ac:dyDescent="0.3">
      <c r="G211" s="234"/>
      <c r="H211" s="84"/>
      <c r="I211" s="84"/>
    </row>
    <row r="212" spans="3:13" ht="42" customHeight="1" x14ac:dyDescent="0.3">
      <c r="H212" s="84"/>
      <c r="I212" s="84"/>
      <c r="L212" s="85"/>
    </row>
    <row r="213" spans="3:13" s="56" customFormat="1" ht="42" customHeight="1" x14ac:dyDescent="0.3">
      <c r="C213" s="34"/>
      <c r="G213" s="34"/>
      <c r="H213" s="34"/>
      <c r="I213" s="236"/>
      <c r="J213" s="34"/>
      <c r="K213" s="34"/>
      <c r="L213" s="85"/>
      <c r="M213" s="34"/>
    </row>
    <row r="214" spans="3:13" s="56" customFormat="1" ht="42" customHeight="1" x14ac:dyDescent="0.3">
      <c r="C214" s="34"/>
      <c r="G214" s="34"/>
      <c r="H214" s="34"/>
      <c r="I214" s="236"/>
      <c r="J214" s="34"/>
      <c r="K214" s="34"/>
      <c r="L214" s="34"/>
      <c r="M214" s="34"/>
    </row>
    <row r="215" spans="3:13" s="56" customFormat="1" ht="63.75" customHeight="1" x14ac:dyDescent="0.3">
      <c r="C215" s="34"/>
      <c r="G215" s="34"/>
      <c r="H215" s="34"/>
      <c r="I215" s="83"/>
      <c r="J215" s="34"/>
      <c r="K215" s="34"/>
      <c r="L215" s="34"/>
      <c r="M215" s="34"/>
    </row>
    <row r="216" spans="3:13" s="56" customFormat="1" ht="42" customHeight="1" x14ac:dyDescent="0.3">
      <c r="C216" s="34"/>
      <c r="G216" s="34"/>
      <c r="H216" s="34"/>
      <c r="I216" s="34"/>
      <c r="J216" s="34"/>
      <c r="K216" s="34"/>
      <c r="L216" s="34"/>
      <c r="M216" s="83"/>
    </row>
    <row r="217" spans="3:13" ht="23.25" customHeight="1" x14ac:dyDescent="0.3"/>
    <row r="218" spans="3:13" ht="27.75" customHeight="1" x14ac:dyDescent="0.3"/>
    <row r="219" spans="3:13" ht="55.5" customHeight="1" x14ac:dyDescent="0.3"/>
    <row r="220" spans="3:13" ht="57.75" customHeight="1" x14ac:dyDescent="0.3"/>
    <row r="221" spans="3:13" ht="21.75" customHeight="1" x14ac:dyDescent="0.3"/>
    <row r="222" spans="3:13" ht="49.5" customHeight="1" x14ac:dyDescent="0.3"/>
    <row r="223" spans="3:13" ht="28.5" customHeight="1" x14ac:dyDescent="0.3"/>
    <row r="224" spans="3:13" ht="28.5" customHeight="1" x14ac:dyDescent="0.3"/>
    <row r="225" spans="14:14" ht="28.5" customHeight="1" x14ac:dyDescent="0.3"/>
    <row r="226" spans="14:14" ht="23.25" customHeight="1" x14ac:dyDescent="0.3">
      <c r="N226" s="83"/>
    </row>
    <row r="227" spans="14:14" ht="43.5" customHeight="1" x14ac:dyDescent="0.3">
      <c r="N227" s="83"/>
    </row>
    <row r="228" spans="14:14" ht="55.5" customHeight="1" x14ac:dyDescent="0.3"/>
    <row r="229" spans="14:14" ht="42.75" customHeight="1" x14ac:dyDescent="0.3">
      <c r="N229" s="83"/>
    </row>
    <row r="230" spans="14:14" ht="21.75" customHeight="1" x14ac:dyDescent="0.3">
      <c r="N230" s="83"/>
    </row>
    <row r="231" spans="14:14" ht="21.75" customHeight="1" x14ac:dyDescent="0.3">
      <c r="N231" s="83"/>
    </row>
    <row r="232" spans="14:14" ht="23.25" customHeight="1" x14ac:dyDescent="0.3"/>
    <row r="233" spans="14:14" ht="23.25" customHeight="1" x14ac:dyDescent="0.3"/>
    <row r="234" spans="14:14" ht="21.75" customHeight="1" x14ac:dyDescent="0.3"/>
    <row r="235" spans="14:14" ht="16.5" customHeight="1" x14ac:dyDescent="0.3"/>
    <row r="236" spans="14:14" ht="29.25" customHeight="1" x14ac:dyDescent="0.3"/>
    <row r="237" spans="14:14" ht="24.75" customHeight="1" x14ac:dyDescent="0.3"/>
    <row r="238" spans="14:14" ht="33" customHeight="1" x14ac:dyDescent="0.3"/>
    <row r="240" spans="14:14" ht="15" customHeight="1" x14ac:dyDescent="0.3"/>
    <row r="241" ht="25.5" customHeight="1" x14ac:dyDescent="0.3"/>
  </sheetData>
  <sheetProtection insertColumns="0" insertRows="0" deleteRows="0"/>
  <mergeCells count="28">
    <mergeCell ref="B140:G140"/>
    <mergeCell ref="B50:G50"/>
    <mergeCell ref="C51:G51"/>
    <mergeCell ref="C62:G62"/>
    <mergeCell ref="C73:G73"/>
    <mergeCell ref="C129:G129"/>
    <mergeCell ref="C84:G84"/>
    <mergeCell ref="B95:G95"/>
    <mergeCell ref="C96:G96"/>
    <mergeCell ref="C107:G107"/>
    <mergeCell ref="C118:G118"/>
    <mergeCell ref="D197:D198"/>
    <mergeCell ref="E197:E198"/>
    <mergeCell ref="F197:F198"/>
    <mergeCell ref="G197:G198"/>
    <mergeCell ref="C141:G141"/>
    <mergeCell ref="C152:G152"/>
    <mergeCell ref="C163:G163"/>
    <mergeCell ref="C174:G174"/>
    <mergeCell ref="C185:G185"/>
    <mergeCell ref="C196:G196"/>
    <mergeCell ref="C39:G39"/>
    <mergeCell ref="C28:G28"/>
    <mergeCell ref="C1:F1"/>
    <mergeCell ref="C2:E2"/>
    <mergeCell ref="B5:G5"/>
    <mergeCell ref="C6:G6"/>
    <mergeCell ref="C17:G17"/>
  </mergeCells>
  <dataValidations count="8">
    <dataValidation allowBlank="1" showInputMessage="1" showErrorMessage="1" prompt="Output totals must match the original total from Table 1, and will show as red if not. " sqref="G15" xr:uid="{00000000-0002-0000-0100-000000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100-000001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100-000002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100-000003000000}"/>
    <dataValidation allowBlank="1" showInputMessage="1" showErrorMessage="1" prompt="Includes staff and non-staff travel paid for by the organization directly related to a project." sqref="C12 C23 C34 C45 C57 C68 C79 C90 C102 C113 C124 C135 C147 C158 C169 C180 C203 C191" xr:uid="{00000000-0002-0000-0100-000004000000}"/>
    <dataValidation allowBlank="1" showInputMessage="1" showErrorMessage="1" prompt="Services contracted by an organization which follow the normal procurement processes." sqref="C11 C22 C33 C44 C56 C67 C78 C89 C101 C112 C123 C134 C146 C157 C168 C179 C202 C190" xr:uid="{00000000-0002-0000-0100-000005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100-000006000000}"/>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100-000007000000}"/>
  </dataValidations>
  <pageMargins left="0.7" right="0.7" top="0.75" bottom="0.75" header="0.3" footer="0.3"/>
  <pageSetup scale="74" orientation="landscape" r:id="rId1"/>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H67"/>
  <sheetViews>
    <sheetView showGridLines="0" tabSelected="1" zoomScale="80" zoomScaleNormal="80" zoomScaleSheetLayoutView="100" workbookViewId="0">
      <selection activeCell="I29" sqref="I29"/>
    </sheetView>
  </sheetViews>
  <sheetFormatPr defaultColWidth="8.6640625" defaultRowHeight="13.2" x14ac:dyDescent="0.25"/>
  <cols>
    <col min="1" max="1" width="8.6640625" style="1"/>
    <col min="2" max="2" width="46.6640625" style="1" customWidth="1"/>
    <col min="3" max="3" width="22.5546875" style="1" customWidth="1"/>
    <col min="4" max="4" width="22" style="1" customWidth="1"/>
    <col min="5" max="6" width="21.6640625" style="1" customWidth="1"/>
    <col min="7" max="7" width="13.44140625" style="1" bestFit="1" customWidth="1"/>
    <col min="8" max="8" width="11.44140625" style="1" bestFit="1" customWidth="1"/>
    <col min="9" max="16384" width="8.6640625" style="1"/>
  </cols>
  <sheetData>
    <row r="1" spans="2:6" ht="17.399999999999999" x14ac:dyDescent="0.3">
      <c r="B1" s="304"/>
      <c r="C1" s="304"/>
      <c r="D1" s="304"/>
      <c r="E1" s="304"/>
    </row>
    <row r="2" spans="2:6" ht="17.399999999999999" x14ac:dyDescent="0.3">
      <c r="B2" s="305" t="s">
        <v>258</v>
      </c>
      <c r="C2" s="305"/>
      <c r="D2" s="305"/>
      <c r="E2" s="305"/>
    </row>
    <row r="3" spans="2:6" x14ac:dyDescent="0.25">
      <c r="B3" s="306" t="s">
        <v>259</v>
      </c>
      <c r="C3" s="306"/>
      <c r="D3" s="306"/>
      <c r="E3" s="306"/>
    </row>
    <row r="4" spans="2:6" x14ac:dyDescent="0.25">
      <c r="B4" s="2"/>
      <c r="C4" s="2"/>
      <c r="D4" s="2"/>
      <c r="E4" s="2"/>
      <c r="F4" s="2"/>
    </row>
    <row r="5" spans="2:6" ht="15.6" x14ac:dyDescent="0.3">
      <c r="B5" s="3" t="s">
        <v>260</v>
      </c>
    </row>
    <row r="6" spans="2:6" ht="15.6" x14ac:dyDescent="0.3">
      <c r="B6" s="3" t="s">
        <v>261</v>
      </c>
    </row>
    <row r="7" spans="2:6" ht="15.6" x14ac:dyDescent="0.3">
      <c r="B7" s="3" t="s">
        <v>262</v>
      </c>
    </row>
    <row r="8" spans="2:6" ht="15.6" x14ac:dyDescent="0.3">
      <c r="B8" s="3" t="s">
        <v>263</v>
      </c>
    </row>
    <row r="9" spans="2:6" ht="16.2" thickBot="1" x14ac:dyDescent="0.35">
      <c r="B9" s="3"/>
    </row>
    <row r="10" spans="2:6" x14ac:dyDescent="0.25">
      <c r="B10" s="307"/>
      <c r="C10" s="4" t="s">
        <v>264</v>
      </c>
      <c r="D10" s="5" t="s">
        <v>265</v>
      </c>
      <c r="E10" s="5" t="s">
        <v>7</v>
      </c>
      <c r="F10" s="239" t="s">
        <v>266</v>
      </c>
    </row>
    <row r="11" spans="2:6" x14ac:dyDescent="0.25">
      <c r="B11" s="308"/>
      <c r="C11" s="6" t="s">
        <v>267</v>
      </c>
      <c r="D11" s="6" t="s">
        <v>268</v>
      </c>
      <c r="E11" s="6" t="s">
        <v>269</v>
      </c>
      <c r="F11" s="240" t="s">
        <v>270</v>
      </c>
    </row>
    <row r="12" spans="2:6" x14ac:dyDescent="0.25">
      <c r="B12" s="308"/>
      <c r="C12" s="221" t="s">
        <v>309</v>
      </c>
      <c r="D12" s="221" t="s">
        <v>310</v>
      </c>
      <c r="E12" s="7"/>
      <c r="F12" s="237"/>
    </row>
    <row r="13" spans="2:6" ht="19.5" customHeight="1" thickBot="1" x14ac:dyDescent="0.3">
      <c r="B13" s="309"/>
      <c r="C13" s="215"/>
      <c r="D13" s="215"/>
      <c r="E13" s="8"/>
      <c r="F13" s="8"/>
    </row>
    <row r="14" spans="2:6" ht="18" thickBot="1" x14ac:dyDescent="0.3">
      <c r="B14" s="9" t="s">
        <v>271</v>
      </c>
      <c r="C14" s="10"/>
      <c r="D14" s="10"/>
      <c r="E14" s="10"/>
      <c r="F14" s="10"/>
    </row>
    <row r="15" spans="2:6" ht="18" thickBot="1" x14ac:dyDescent="0.3">
      <c r="B15" s="11" t="s">
        <v>272</v>
      </c>
      <c r="C15" s="226"/>
      <c r="D15" s="12"/>
      <c r="E15" s="12"/>
      <c r="F15" s="13"/>
    </row>
    <row r="16" spans="2:6" ht="18" thickBot="1" x14ac:dyDescent="0.3">
      <c r="B16" s="14" t="s">
        <v>273</v>
      </c>
      <c r="C16" s="232">
        <v>1750000</v>
      </c>
      <c r="D16" s="15">
        <v>1750000</v>
      </c>
      <c r="E16" s="15">
        <f>C16+D16</f>
        <v>3500000</v>
      </c>
      <c r="F16" s="13"/>
    </row>
    <row r="17" spans="2:8" ht="18" thickBot="1" x14ac:dyDescent="0.3">
      <c r="B17" s="11" t="s">
        <v>274</v>
      </c>
      <c r="C17" s="227"/>
      <c r="D17" s="15"/>
      <c r="E17" s="15">
        <f>C17+D17</f>
        <v>0</v>
      </c>
      <c r="F17" s="13"/>
    </row>
    <row r="18" spans="2:8" ht="18" thickBot="1" x14ac:dyDescent="0.3">
      <c r="B18" s="11" t="s">
        <v>275</v>
      </c>
      <c r="C18" s="227"/>
      <c r="D18" s="15"/>
      <c r="E18" s="15">
        <f>C18+D18</f>
        <v>0</v>
      </c>
      <c r="F18" s="13"/>
    </row>
    <row r="19" spans="2:8" ht="18" thickBot="1" x14ac:dyDescent="0.3">
      <c r="B19" s="11" t="s">
        <v>276</v>
      </c>
      <c r="C19" s="227"/>
      <c r="D19" s="15"/>
      <c r="E19" s="15">
        <f>C19+D19</f>
        <v>0</v>
      </c>
      <c r="F19" s="13"/>
    </row>
    <row r="20" spans="2:8" ht="18" thickBot="1" x14ac:dyDescent="0.3">
      <c r="B20" s="9" t="s">
        <v>277</v>
      </c>
      <c r="C20" s="16">
        <f>SUM(C16:C19)</f>
        <v>1750000</v>
      </c>
      <c r="D20" s="16">
        <f>SUM(D16:D19)</f>
        <v>1750000</v>
      </c>
      <c r="E20" s="16">
        <f>SUM(E16:E19)</f>
        <v>3500000</v>
      </c>
      <c r="F20" s="16"/>
    </row>
    <row r="21" spans="2:8" ht="18" thickBot="1" x14ac:dyDescent="0.3">
      <c r="B21" s="9" t="s">
        <v>278</v>
      </c>
      <c r="C21" s="228"/>
      <c r="D21" s="13"/>
      <c r="E21" s="13"/>
      <c r="F21" s="13"/>
    </row>
    <row r="22" spans="2:8" ht="34.799999999999997" x14ac:dyDescent="0.25">
      <c r="B22" s="17" t="s">
        <v>279</v>
      </c>
      <c r="C22" s="228"/>
      <c r="D22" s="13"/>
      <c r="E22" s="13"/>
      <c r="F22" s="13"/>
    </row>
    <row r="23" spans="2:8" ht="18.600000000000001" customHeight="1" x14ac:dyDescent="0.25">
      <c r="B23" s="18" t="s">
        <v>280</v>
      </c>
      <c r="C23" s="232">
        <v>454756.29</v>
      </c>
      <c r="D23" s="232">
        <v>98173.079500000007</v>
      </c>
      <c r="E23" s="232">
        <f>+D23+C23</f>
        <v>552929.36950000003</v>
      </c>
      <c r="F23" s="232">
        <v>0</v>
      </c>
      <c r="H23" s="246"/>
    </row>
    <row r="24" spans="2:8" ht="18.600000000000001" customHeight="1" x14ac:dyDescent="0.25">
      <c r="B24" s="18" t="s">
        <v>281</v>
      </c>
      <c r="C24" s="232">
        <v>1999.77</v>
      </c>
      <c r="D24" s="232">
        <v>0</v>
      </c>
      <c r="E24" s="232">
        <f t="shared" ref="E24:E29" si="0">+D24+C24</f>
        <v>1999.77</v>
      </c>
      <c r="F24" s="232">
        <v>0</v>
      </c>
    </row>
    <row r="25" spans="2:8" ht="18.600000000000001" customHeight="1" x14ac:dyDescent="0.25">
      <c r="B25" s="18" t="s">
        <v>282</v>
      </c>
      <c r="C25" s="232">
        <v>12856.279999999999</v>
      </c>
      <c r="D25" s="232">
        <v>0</v>
      </c>
      <c r="E25" s="232">
        <f t="shared" si="0"/>
        <v>12856.279999999999</v>
      </c>
      <c r="F25" s="232">
        <v>0</v>
      </c>
      <c r="H25" s="246"/>
    </row>
    <row r="26" spans="2:8" ht="18.600000000000001" customHeight="1" x14ac:dyDescent="0.25">
      <c r="B26" s="18" t="s">
        <v>283</v>
      </c>
      <c r="C26" s="232">
        <v>470584.73</v>
      </c>
      <c r="D26" s="232">
        <v>88045.26999999999</v>
      </c>
      <c r="E26" s="232">
        <f>+D26+C26</f>
        <v>558630</v>
      </c>
      <c r="F26" s="232">
        <v>5200</v>
      </c>
      <c r="G26" s="235"/>
      <c r="H26" s="246"/>
    </row>
    <row r="27" spans="2:8" ht="18.600000000000001" customHeight="1" x14ac:dyDescent="0.25">
      <c r="B27" s="18" t="s">
        <v>284</v>
      </c>
      <c r="C27" s="232">
        <v>25927.79</v>
      </c>
      <c r="D27" s="232">
        <v>7703.49</v>
      </c>
      <c r="E27" s="232">
        <f t="shared" si="0"/>
        <v>33631.279999999999</v>
      </c>
      <c r="F27" s="232">
        <v>0</v>
      </c>
      <c r="G27" s="235"/>
      <c r="H27" s="246"/>
    </row>
    <row r="28" spans="2:8" ht="18.600000000000001" customHeight="1" x14ac:dyDescent="0.25">
      <c r="B28" s="18" t="s">
        <v>285</v>
      </c>
      <c r="C28" s="232">
        <v>185667.92</v>
      </c>
      <c r="D28" s="232">
        <v>274147.90000000002</v>
      </c>
      <c r="E28" s="232">
        <f t="shared" si="0"/>
        <v>459815.82000000007</v>
      </c>
      <c r="F28" s="232">
        <v>0</v>
      </c>
      <c r="H28" s="246"/>
    </row>
    <row r="29" spans="2:8" ht="18.600000000000001" customHeight="1" x14ac:dyDescent="0.25">
      <c r="B29" s="18" t="s">
        <v>286</v>
      </c>
      <c r="C29" s="232">
        <v>89807.42</v>
      </c>
      <c r="D29" s="232">
        <v>12445.2</v>
      </c>
      <c r="E29" s="232">
        <f t="shared" si="0"/>
        <v>102252.62</v>
      </c>
      <c r="F29" s="232">
        <v>1528.95</v>
      </c>
      <c r="G29" s="235"/>
      <c r="H29" s="246"/>
    </row>
    <row r="30" spans="2:8" ht="17.399999999999999" x14ac:dyDescent="0.25">
      <c r="B30" s="19" t="s">
        <v>287</v>
      </c>
      <c r="C30" s="244">
        <f>SUM(C23:C29)</f>
        <v>1241600.2</v>
      </c>
      <c r="D30" s="244">
        <f>+SUM(D23:D29)</f>
        <v>480514.93950000004</v>
      </c>
      <c r="E30" s="245">
        <f>D30+C30</f>
        <v>1722115.1395</v>
      </c>
      <c r="F30" s="244">
        <f>SUM(F23:F29)</f>
        <v>6728.95</v>
      </c>
      <c r="G30" s="235"/>
    </row>
    <row r="31" spans="2:8" ht="17.399999999999999" x14ac:dyDescent="0.25">
      <c r="B31" s="20" t="s">
        <v>288</v>
      </c>
      <c r="C31" s="232">
        <v>86896.94</v>
      </c>
      <c r="D31" s="232">
        <v>33908.230000000003</v>
      </c>
      <c r="E31" s="232">
        <f>+D31+C31</f>
        <v>120805.17000000001</v>
      </c>
      <c r="F31" s="232">
        <v>471.02499999999998</v>
      </c>
      <c r="G31" s="238"/>
      <c r="H31" s="246"/>
    </row>
    <row r="32" spans="2:8" ht="17.399999999999999" x14ac:dyDescent="0.25">
      <c r="B32" s="9" t="s">
        <v>7</v>
      </c>
      <c r="C32" s="314">
        <f>C30+C31</f>
        <v>1328497.1399999999</v>
      </c>
      <c r="D32" s="16">
        <f>+D30+D31</f>
        <v>514423.16950000002</v>
      </c>
      <c r="E32" s="248">
        <f>+E31+E30</f>
        <v>1842920.3095</v>
      </c>
      <c r="F32" s="248">
        <f>+F30+F31</f>
        <v>7199.9749999999995</v>
      </c>
      <c r="G32" s="235"/>
    </row>
    <row r="33" spans="1:6" ht="18" thickBot="1" x14ac:dyDescent="0.3">
      <c r="B33" s="9" t="s">
        <v>289</v>
      </c>
      <c r="C33" s="314">
        <f>+C16-C32</f>
        <v>421502.8600000001</v>
      </c>
      <c r="D33" s="314">
        <f>D16-D32</f>
        <v>1235576.8304999999</v>
      </c>
      <c r="E33" s="16">
        <f>+E16-E32</f>
        <v>1657079.6905</v>
      </c>
      <c r="F33" s="13"/>
    </row>
    <row r="34" spans="1:6" ht="38.25" customHeight="1" thickBot="1" x14ac:dyDescent="0.3">
      <c r="B34" s="310"/>
      <c r="C34" s="311"/>
      <c r="D34" s="311"/>
      <c r="E34" s="311"/>
      <c r="F34" s="312"/>
    </row>
    <row r="36" spans="1:6" x14ac:dyDescent="0.25">
      <c r="C36" s="238"/>
    </row>
    <row r="37" spans="1:6" x14ac:dyDescent="0.25">
      <c r="E37" s="21"/>
      <c r="F37" s="21"/>
    </row>
    <row r="38" spans="1:6" ht="15.6" x14ac:dyDescent="0.3">
      <c r="E38" s="313" t="s">
        <v>290</v>
      </c>
      <c r="F38" s="313"/>
    </row>
    <row r="39" spans="1:6" ht="15.6" x14ac:dyDescent="0.3">
      <c r="E39" s="303" t="s">
        <v>291</v>
      </c>
      <c r="F39" s="303"/>
    </row>
    <row r="40" spans="1:6" x14ac:dyDescent="0.25">
      <c r="D40" s="224"/>
    </row>
    <row r="41" spans="1:6" x14ac:dyDescent="0.25">
      <c r="A41" s="22" t="s">
        <v>292</v>
      </c>
    </row>
    <row r="43" spans="1:6" x14ac:dyDescent="0.25">
      <c r="A43" s="1" t="s">
        <v>293</v>
      </c>
    </row>
    <row r="44" spans="1:6" x14ac:dyDescent="0.25">
      <c r="B44" s="23" t="s">
        <v>294</v>
      </c>
    </row>
    <row r="47" spans="1:6" x14ac:dyDescent="0.25">
      <c r="A47" s="24" t="s">
        <v>295</v>
      </c>
      <c r="B47" s="24"/>
      <c r="C47" s="24"/>
    </row>
    <row r="48" spans="1:6" x14ac:dyDescent="0.25">
      <c r="A48" s="24"/>
      <c r="B48" s="23" t="s">
        <v>296</v>
      </c>
      <c r="C48" s="24"/>
    </row>
    <row r="49" spans="1:6" x14ac:dyDescent="0.25">
      <c r="A49" s="24"/>
      <c r="B49" s="25" t="s">
        <v>297</v>
      </c>
      <c r="C49" s="24"/>
      <c r="F49" s="238"/>
    </row>
    <row r="50" spans="1:6" x14ac:dyDescent="0.25">
      <c r="A50" s="24"/>
      <c r="B50" s="25" t="s">
        <v>298</v>
      </c>
      <c r="C50" s="24"/>
    </row>
    <row r="51" spans="1:6" x14ac:dyDescent="0.25">
      <c r="A51" s="24"/>
      <c r="B51" s="25"/>
      <c r="C51" s="24"/>
    </row>
    <row r="52" spans="1:6" x14ac:dyDescent="0.25">
      <c r="A52" s="24" t="s">
        <v>299</v>
      </c>
      <c r="B52" s="24"/>
      <c r="C52" s="24"/>
    </row>
    <row r="53" spans="1:6" x14ac:dyDescent="0.25">
      <c r="A53" s="24"/>
      <c r="B53" s="23" t="s">
        <v>300</v>
      </c>
      <c r="C53" s="24"/>
    </row>
    <row r="54" spans="1:6" x14ac:dyDescent="0.25">
      <c r="A54" s="24"/>
      <c r="B54" s="25"/>
      <c r="C54" s="24"/>
    </row>
    <row r="55" spans="1:6" ht="13.8" thickBot="1" x14ac:dyDescent="0.3">
      <c r="A55" s="24"/>
      <c r="B55" s="25"/>
      <c r="C55" s="24"/>
    </row>
    <row r="56" spans="1:6" ht="27" thickBot="1" x14ac:dyDescent="0.3">
      <c r="A56" s="26" t="s">
        <v>301</v>
      </c>
      <c r="B56" s="27" t="s">
        <v>302</v>
      </c>
      <c r="C56" s="28" t="s">
        <v>303</v>
      </c>
    </row>
    <row r="57" spans="1:6" ht="13.8" thickBot="1" x14ac:dyDescent="0.3">
      <c r="A57" s="29">
        <v>1</v>
      </c>
      <c r="B57" s="30" t="s">
        <v>280</v>
      </c>
      <c r="C57" s="31">
        <f t="shared" ref="C57:C63" si="1">+E23+F23</f>
        <v>552929.36950000003</v>
      </c>
    </row>
    <row r="58" spans="1:6" ht="13.8" thickBot="1" x14ac:dyDescent="0.3">
      <c r="A58" s="29">
        <v>2</v>
      </c>
      <c r="B58" s="30" t="s">
        <v>281</v>
      </c>
      <c r="C58" s="31">
        <f t="shared" si="1"/>
        <v>1999.77</v>
      </c>
    </row>
    <row r="59" spans="1:6" ht="27" thickBot="1" x14ac:dyDescent="0.3">
      <c r="A59" s="29">
        <v>3</v>
      </c>
      <c r="B59" s="30" t="s">
        <v>282</v>
      </c>
      <c r="C59" s="31">
        <f t="shared" si="1"/>
        <v>12856.279999999999</v>
      </c>
    </row>
    <row r="60" spans="1:6" ht="13.8" thickBot="1" x14ac:dyDescent="0.3">
      <c r="A60" s="29">
        <v>4</v>
      </c>
      <c r="B60" s="30" t="s">
        <v>283</v>
      </c>
      <c r="C60" s="31">
        <f t="shared" si="1"/>
        <v>563830</v>
      </c>
    </row>
    <row r="61" spans="1:6" ht="13.8" thickBot="1" x14ac:dyDescent="0.3">
      <c r="A61" s="29">
        <v>5</v>
      </c>
      <c r="B61" s="30" t="s">
        <v>284</v>
      </c>
      <c r="C61" s="31">
        <f t="shared" si="1"/>
        <v>33631.279999999999</v>
      </c>
    </row>
    <row r="62" spans="1:6" ht="13.8" thickBot="1" x14ac:dyDescent="0.3">
      <c r="A62" s="29">
        <v>6</v>
      </c>
      <c r="B62" s="30" t="s">
        <v>285</v>
      </c>
      <c r="C62" s="31">
        <f t="shared" si="1"/>
        <v>459815.82000000007</v>
      </c>
    </row>
    <row r="63" spans="1:6" ht="13.8" thickBot="1" x14ac:dyDescent="0.3">
      <c r="A63" s="32">
        <v>7</v>
      </c>
      <c r="B63" s="30" t="s">
        <v>286</v>
      </c>
      <c r="C63" s="31">
        <f t="shared" si="1"/>
        <v>103781.56999999999</v>
      </c>
    </row>
    <row r="64" spans="1:6" ht="13.8" thickBot="1" x14ac:dyDescent="0.3">
      <c r="A64" s="32">
        <v>8</v>
      </c>
      <c r="B64" s="30" t="s">
        <v>304</v>
      </c>
      <c r="C64" s="31">
        <f>+E31+F31</f>
        <v>121276.19500000001</v>
      </c>
      <c r="D64" s="224"/>
    </row>
    <row r="65" spans="1:3" ht="13.8" thickBot="1" x14ac:dyDescent="0.3">
      <c r="A65" s="32">
        <v>9</v>
      </c>
      <c r="B65" s="33" t="s">
        <v>305</v>
      </c>
      <c r="C65" s="31">
        <f>+E16</f>
        <v>3500000</v>
      </c>
    </row>
    <row r="66" spans="1:3" ht="13.8" thickBot="1" x14ac:dyDescent="0.3">
      <c r="A66" s="32">
        <v>10</v>
      </c>
      <c r="B66" s="33" t="s">
        <v>306</v>
      </c>
      <c r="C66" s="31" t="s">
        <v>307</v>
      </c>
    </row>
    <row r="67" spans="1:3" ht="13.8" thickBot="1" x14ac:dyDescent="0.3">
      <c r="A67" s="32">
        <v>11</v>
      </c>
      <c r="B67" s="33" t="s">
        <v>308</v>
      </c>
      <c r="C67" s="31" t="s">
        <v>307</v>
      </c>
    </row>
  </sheetData>
  <mergeCells count="7">
    <mergeCell ref="E39:F39"/>
    <mergeCell ref="B1:E1"/>
    <mergeCell ref="B2:E2"/>
    <mergeCell ref="B3:E3"/>
    <mergeCell ref="B10:B13"/>
    <mergeCell ref="B34:F34"/>
    <mergeCell ref="E38:F38"/>
  </mergeCells>
  <pageMargins left="0.27559055118110237" right="0.27559055118110237" top="0.43307086614173229" bottom="0.51181102362204722" header="0.47244094488188981" footer="0.51181102362204722"/>
  <pageSetup scale="6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U D A A B Q S w M E F A A C A A g A k 1 v K X K Z v L a a l A A A A 9 g A A A B I A H A B D b 2 5 m a W c v U G F j a 2 F n Z S 5 4 b W w g o h g A K K A U A A A A A A A A A A A A A A A A A A A A A A A A A A A A h Y + x D o I w F E V / h X S n L W V R 8 i i J D i 6 S m J g Y 1 w Y r N M L D 0 G L 5 N w c / y V 8 Q o 6 i b 4 z 3 3 D P f e r z f I h q Y O L r q z p s W U R J S T Q G P R H g y W K e n d M Z y R T M J G F S d V 6 m C U 0 S a D P a S k c u 6 c M O a 9 p z 6 m b V c y w X n E 9 v l 6 W 1 S 6 U e Q j m / 9 y a N A 6 h Y U m E n a v M V L Q K B Z U i D n l w C Y I u c G v I M a 9 z / Y H w r K v X d 9 p q T F c L Y B N E d j 7 g 3 w A U E s D B B Q A A g A I A J N b y 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T W 8 p c K I p H u A 4 A A A A R A A A A E w A c A E Z v c m 1 1 b G F z L 1 N l Y 3 R p b 2 4 x L m 0 g o h g A K K A U A A A A A A A A A A A A A A A A A A A A A A A A A A A A K 0 5 N L s n M z 1 M I h t C G 1 g B Q S w E C L Q A U A A I A C A C T W 8 p c p m 8 t p q U A A A D 2 A A A A E g A A A A A A A A A A A A A A A A A A A A A A Q 2 9 u Z m l n L 1 B h Y 2 t h Z 2 U u e G 1 s U E s B A i 0 A F A A C A A g A k 1 v K X A / K 6 a u k A A A A 6 Q A A A B M A A A A A A A A A A A A A A A A A 8 Q A A A F t D b 2 5 0 Z W 5 0 X 1 R 5 c G V z X S 5 4 b W x Q S w E C L Q A U A A I A C A C T W 8 p 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d P q b b t f Z F k a w i a Q Y x D v e j g A A A A A C A A A A A A A Q Z g A A A A E A A C A A A A A k C O s F 3 / f 4 M M X m W + U 3 y i 8 k / 6 K 2 i P W 2 W c u S F I V P f d K v o w A A A A A O g A A A A A I A A C A A A A B s 6 P 9 I 5 X P T W S G 6 g + H D x 7 f f T V g u x f U a B s Y S 3 n V u X E a 2 S l A A A A A P l 0 Z T U I U b x o q y + A f c o w k 6 u R q B g I p G m M g 6 s y V + g G N u R j J s k 9 H j 0 n t P / W D s F U m A f A O d a t b 5 f h K z O i i X b r g / C y K G M v 4 K 3 8 t 7 c z y V G J Y N Z O P A C U A A A A B W y B 0 e J x J V A c N l b c X U g y i d + 7 s O O v D J B q S 6 P S / 3 9 f 8 F M A / 8 w h d b H h i X 9 w 9 1 F T h / Q 0 H 0 U 1 I A u R 2 6 8 C I C C 0 P 2 E U n 1 < / 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zerina.mandzo-colic@undp.org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MPTF_00006_01058</ProjectId>
    <FundCode xmlns="f9695bc1-6109-4dcd-a27a-f8a0370b00e2">MPTF_00006</FundCode>
    <Comments xmlns="f9695bc1-6109-4dcd-a27a-f8a0370b00e2">Financial Progress Report June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5FD9E88-A574-455C-87B1-A935A4BD5986}">
  <ds:schemaRefs>
    <ds:schemaRef ds:uri="http://schemas.microsoft.com/DataMashup"/>
  </ds:schemaRefs>
</ds:datastoreItem>
</file>

<file path=customXml/itemProps2.xml><?xml version="1.0" encoding="utf-8"?>
<ds:datastoreItem xmlns:ds="http://schemas.openxmlformats.org/officeDocument/2006/customXml" ds:itemID="{48F4CED4-45C0-4D77-B7B7-8DAB7C47FF60}">
  <ds:schemaRefs>
    <ds:schemaRef ds:uri="http://schemas.microsoft.com/office/2006/metadata/properties"/>
    <ds:schemaRef ds:uri="http://schemas.microsoft.com/office/infopath/2007/PartnerControls"/>
    <ds:schemaRef ds:uri="de777af5-75c5-4059-8842-b3ca2d118c77"/>
    <ds:schemaRef ds:uri="66e73159-00cd-48ba-966a-bcd620f290bc"/>
    <ds:schemaRef ds:uri="13660ff7-aa49-489f-9db5-d27e644d78e9"/>
  </ds:schemaRefs>
</ds:datastoreItem>
</file>

<file path=customXml/itemProps3.xml><?xml version="1.0" encoding="utf-8"?>
<ds:datastoreItem xmlns:ds="http://schemas.openxmlformats.org/officeDocument/2006/customXml" ds:itemID="{679C1DA7-1111-4ADF-9C6D-48B2203724EC}"/>
</file>

<file path=customXml/itemProps4.xml><?xml version="1.0" encoding="utf-8"?>
<ds:datastoreItem xmlns:ds="http://schemas.openxmlformats.org/officeDocument/2006/customXml" ds:itemID="{5A0815B8-A5E3-4158-BF23-04291E4CAB45}">
  <ds:schemaRefs>
    <ds:schemaRef ds:uri="http://schemas.microsoft.com/sharepoint/v3/contenttype/forms"/>
  </ds:schemaRefs>
</ds:datastoreItem>
</file>

<file path=customXml/itemProps5.xml><?xml version="1.0" encoding="utf-8"?>
<ds:datastoreItem xmlns:ds="http://schemas.openxmlformats.org/officeDocument/2006/customXml" ds:itemID="{6865A417-7D80-4ADC-8EAD-5C11903217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Budget Table </vt:lpstr>
      <vt:lpstr>2) By Category</vt:lpstr>
      <vt:lpstr>Financial Report to Donor</vt:lpstr>
      <vt:lpstr>'Financial Report to Donor'!Print_Area</vt:lpstr>
    </vt:vector>
  </TitlesOfParts>
  <Manager/>
  <Company>UNDP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DFF3 financial overview report_Jan 2024-Jun 2026_final.xlsx</dc:title>
  <dc:subject/>
  <dc:creator>Emir Dervisevic</dc:creator>
  <cp:keywords/>
  <dc:description/>
  <cp:lastModifiedBy>Elma Beslic</cp:lastModifiedBy>
  <cp:revision/>
  <cp:lastPrinted>2026-06-04T09:28:58Z</cp:lastPrinted>
  <dcterms:created xsi:type="dcterms:W3CDTF">2024-10-18T09:18:55Z</dcterms:created>
  <dcterms:modified xsi:type="dcterms:W3CDTF">2026-06-12T11:34:25Z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_dlc_DocIdItemGuid">
    <vt:lpwstr>d8e074ed-4c3e-4209-9b1a-83e25b3ec097</vt:lpwstr>
  </property>
  <property fmtid="{D5CDD505-2E9C-101B-9397-08002B2CF9AE}" pid="4" name="MediaServiceImageTags">
    <vt:lpwstr/>
  </property>
</Properties>
</file>